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0"/>
  <workbookPr filterPrivacy="1"/>
  <xr:revisionPtr revIDLastSave="0" documentId="13_ncr:1_{F64D7135-7677-854B-A912-DB559FC39F1B}" xr6:coauthVersionLast="47" xr6:coauthVersionMax="47" xr10:uidLastSave="{00000000-0000-0000-0000-000000000000}"/>
  <bookViews>
    <workbookView xWindow="0" yWindow="600" windowWidth="38400" windowHeight="19200" tabRatio="500" xr2:uid="{00000000-000D-0000-FFFF-FFFF00000000}"/>
  </bookViews>
  <sheets>
    <sheet name="DATA INPUT" sheetId="1" r:id="rId1"/>
  </sheets>
  <definedNames>
    <definedName name="_xlnm._FilterDatabase" localSheetId="0" hidden="1">'DATA INPUT'!$A$2:$AR$321</definedName>
  </definedNames>
  <calcPr calcId="191029" calcMode="autoNoTable"/>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H340" i="1" l="1"/>
  <c r="BH339" i="1"/>
  <c r="BH338" i="1"/>
  <c r="T340" i="1"/>
  <c r="U340" i="1" s="1"/>
  <c r="V340" i="1" s="1"/>
  <c r="W340" i="1"/>
  <c r="T338" i="1"/>
  <c r="U338" i="1" s="1"/>
  <c r="V338" i="1" s="1"/>
  <c r="W338" i="1"/>
  <c r="W339" i="1" s="1"/>
  <c r="T339" i="1"/>
  <c r="U339" i="1" s="1"/>
  <c r="BG340" i="1"/>
  <c r="BG339" i="1"/>
  <c r="BG338" i="1"/>
  <c r="BG329" i="1"/>
  <c r="BH329" i="1"/>
  <c r="BG330" i="1"/>
  <c r="BH330" i="1"/>
  <c r="BG331" i="1"/>
  <c r="BH331" i="1"/>
  <c r="BG332" i="1"/>
  <c r="BH332" i="1"/>
  <c r="BG333" i="1"/>
  <c r="BH333" i="1"/>
  <c r="BG334" i="1"/>
  <c r="BH334" i="1"/>
  <c r="BG335" i="1"/>
  <c r="BH335" i="1"/>
  <c r="BG336" i="1"/>
  <c r="BH336" i="1"/>
  <c r="BG337" i="1"/>
  <c r="BH337" i="1"/>
  <c r="T336" i="1"/>
  <c r="U336" i="1" s="1"/>
  <c r="V336" i="1" s="1"/>
  <c r="W336" i="1"/>
  <c r="T337" i="1"/>
  <c r="U337" i="1" s="1"/>
  <c r="W337" i="1"/>
  <c r="T329" i="1"/>
  <c r="U329" i="1"/>
  <c r="V329" i="1" s="1"/>
  <c r="W329" i="1"/>
  <c r="T330" i="1"/>
  <c r="U330" i="1" s="1"/>
  <c r="W330" i="1"/>
  <c r="W331" i="1" s="1"/>
  <c r="W332" i="1" s="1"/>
  <c r="W333" i="1" s="1"/>
  <c r="W334" i="1" s="1"/>
  <c r="W335" i="1" s="1"/>
  <c r="T331" i="1"/>
  <c r="U331" i="1"/>
  <c r="T332" i="1"/>
  <c r="U332" i="1" s="1"/>
  <c r="T333" i="1"/>
  <c r="U333" i="1"/>
  <c r="T334" i="1"/>
  <c r="U334" i="1"/>
  <c r="T335" i="1"/>
  <c r="U335" i="1"/>
  <c r="T325" i="1"/>
  <c r="U325" i="1" s="1"/>
  <c r="T326" i="1"/>
  <c r="U326" i="1" s="1"/>
  <c r="T327" i="1"/>
  <c r="U327" i="1" s="1"/>
  <c r="T328" i="1"/>
  <c r="U328" i="1" s="1"/>
  <c r="Z340" i="1" l="1"/>
  <c r="Y340" i="1"/>
  <c r="X340" i="1"/>
  <c r="X338" i="1"/>
  <c r="Y338" i="1"/>
  <c r="V339" i="1"/>
  <c r="Z338" i="1"/>
  <c r="Z336" i="1"/>
  <c r="Y336" i="1"/>
  <c r="X336" i="1"/>
  <c r="V337" i="1"/>
  <c r="V330" i="1"/>
  <c r="Z329" i="1"/>
  <c r="Y329" i="1"/>
  <c r="X329" i="1"/>
  <c r="BG328" i="1"/>
  <c r="BH328" i="1"/>
  <c r="BG322" i="1"/>
  <c r="BH322" i="1"/>
  <c r="BG323" i="1"/>
  <c r="BH323" i="1"/>
  <c r="BG324" i="1"/>
  <c r="BH324" i="1"/>
  <c r="BG325" i="1"/>
  <c r="BH325" i="1"/>
  <c r="BG326" i="1"/>
  <c r="BH326" i="1"/>
  <c r="BG327" i="1"/>
  <c r="BH327" i="1"/>
  <c r="T322" i="1"/>
  <c r="U322" i="1" s="1"/>
  <c r="T323" i="1"/>
  <c r="U323" i="1" s="1"/>
  <c r="T324" i="1"/>
  <c r="U324" i="1" s="1"/>
  <c r="BG320" i="1"/>
  <c r="BH320" i="1"/>
  <c r="BG321" i="1"/>
  <c r="BH321" i="1"/>
  <c r="T320" i="1"/>
  <c r="U320" i="1" s="1"/>
  <c r="T321" i="1"/>
  <c r="U321" i="1" s="1"/>
  <c r="T319" i="1"/>
  <c r="U319" i="1" s="1"/>
  <c r="BG316" i="1"/>
  <c r="BH316" i="1"/>
  <c r="T316" i="1"/>
  <c r="U316" i="1" s="1"/>
  <c r="T317" i="1"/>
  <c r="U317" i="1" s="1"/>
  <c r="T318" i="1"/>
  <c r="U318" i="1" s="1"/>
  <c r="T312" i="1"/>
  <c r="U312" i="1" s="1"/>
  <c r="T313" i="1"/>
  <c r="U313" i="1" s="1"/>
  <c r="T314" i="1"/>
  <c r="U314" i="1" s="1"/>
  <c r="T315" i="1"/>
  <c r="U315" i="1" s="1"/>
  <c r="BG311" i="1"/>
  <c r="BH311" i="1"/>
  <c r="T311" i="1"/>
  <c r="U311" i="1" s="1"/>
  <c r="BG309" i="1"/>
  <c r="BH309" i="1"/>
  <c r="BG310" i="1"/>
  <c r="BH310" i="1"/>
  <c r="T309" i="1"/>
  <c r="U309" i="1" s="1"/>
  <c r="T310" i="1"/>
  <c r="U310" i="1" s="1"/>
  <c r="T308" i="1"/>
  <c r="U308" i="1" s="1"/>
  <c r="T307" i="1"/>
  <c r="U307" i="1" s="1"/>
  <c r="T305" i="1"/>
  <c r="U305" i="1" s="1"/>
  <c r="T306" i="1"/>
  <c r="U306" i="1" s="1"/>
  <c r="BG303" i="1"/>
  <c r="BH303" i="1"/>
  <c r="BG304" i="1"/>
  <c r="BH304" i="1"/>
  <c r="T303" i="1"/>
  <c r="U303" i="1" s="1"/>
  <c r="T304" i="1"/>
  <c r="U304" i="1" s="1"/>
  <c r="BG300" i="1"/>
  <c r="BH300" i="1"/>
  <c r="BG301" i="1"/>
  <c r="BH301" i="1"/>
  <c r="T300" i="1"/>
  <c r="U300" i="1" s="1"/>
  <c r="T301" i="1"/>
  <c r="U301" i="1" s="1"/>
  <c r="T302" i="1"/>
  <c r="U302" i="1" s="1"/>
  <c r="BG297" i="1"/>
  <c r="BH297" i="1"/>
  <c r="BG298" i="1"/>
  <c r="BH298" i="1"/>
  <c r="BG299" i="1"/>
  <c r="BH299" i="1"/>
  <c r="T297" i="1"/>
  <c r="U297" i="1" s="1"/>
  <c r="T298" i="1"/>
  <c r="U298" i="1" s="1"/>
  <c r="T299" i="1"/>
  <c r="U299" i="1" s="1"/>
  <c r="T295" i="1"/>
  <c r="U295" i="1" s="1"/>
  <c r="T296" i="1"/>
  <c r="U296" i="1" s="1"/>
  <c r="BG293" i="1"/>
  <c r="BH293" i="1"/>
  <c r="BG294" i="1"/>
  <c r="BH294" i="1"/>
  <c r="T293" i="1"/>
  <c r="U293" i="1" s="1"/>
  <c r="T294" i="1"/>
  <c r="U294" i="1" s="1"/>
  <c r="BG292" i="1"/>
  <c r="BH292" i="1"/>
  <c r="T292" i="1"/>
  <c r="U292" i="1" s="1"/>
  <c r="Y339" i="1" l="1"/>
  <c r="Z339" i="1"/>
  <c r="X339" i="1"/>
  <c r="Z337" i="1"/>
  <c r="Y337" i="1"/>
  <c r="X337" i="1"/>
  <c r="V331" i="1"/>
  <c r="Z330" i="1"/>
  <c r="Y330" i="1"/>
  <c r="X330" i="1"/>
  <c r="BG290" i="1"/>
  <c r="BH290" i="1"/>
  <c r="T290" i="1"/>
  <c r="U290" i="1" s="1"/>
  <c r="T291" i="1"/>
  <c r="U291" i="1" s="1"/>
  <c r="V332" i="1" l="1"/>
  <c r="Z331" i="1"/>
  <c r="Y331" i="1"/>
  <c r="X331" i="1"/>
  <c r="BG281" i="1"/>
  <c r="BH281" i="1"/>
  <c r="BG282" i="1"/>
  <c r="BH282" i="1"/>
  <c r="BG283" i="1"/>
  <c r="BH283" i="1"/>
  <c r="BG284" i="1"/>
  <c r="BH284" i="1"/>
  <c r="BG285" i="1"/>
  <c r="BH285" i="1"/>
  <c r="BG286" i="1"/>
  <c r="BH286" i="1"/>
  <c r="BG287" i="1"/>
  <c r="BH287" i="1"/>
  <c r="BG288" i="1"/>
  <c r="BH288" i="1"/>
  <c r="BG289" i="1"/>
  <c r="BH289" i="1"/>
  <c r="T281" i="1"/>
  <c r="U281" i="1" s="1"/>
  <c r="T282" i="1"/>
  <c r="U282" i="1" s="1"/>
  <c r="T283" i="1"/>
  <c r="U283" i="1" s="1"/>
  <c r="T284" i="1"/>
  <c r="U284" i="1" s="1"/>
  <c r="T285" i="1"/>
  <c r="U285" i="1" s="1"/>
  <c r="T286" i="1"/>
  <c r="U286" i="1" s="1"/>
  <c r="T287" i="1"/>
  <c r="U287" i="1" s="1"/>
  <c r="T288" i="1"/>
  <c r="U288" i="1" s="1"/>
  <c r="T289" i="1"/>
  <c r="U289" i="1" s="1"/>
  <c r="V333" i="1" l="1"/>
  <c r="Z332" i="1"/>
  <c r="Y332" i="1"/>
  <c r="X332" i="1"/>
  <c r="BG278" i="1"/>
  <c r="BH278" i="1"/>
  <c r="BG280" i="1"/>
  <c r="BH280" i="1"/>
  <c r="T277" i="1"/>
  <c r="U277" i="1" s="1"/>
  <c r="T278" i="1"/>
  <c r="U278" i="1" s="1"/>
  <c r="T279" i="1"/>
  <c r="U279" i="1" s="1"/>
  <c r="T280" i="1"/>
  <c r="U280" i="1" s="1"/>
  <c r="T276" i="1"/>
  <c r="U276" i="1" s="1"/>
  <c r="T275" i="1"/>
  <c r="U275" i="1" s="1"/>
  <c r="BG271" i="1"/>
  <c r="BH271" i="1"/>
  <c r="BG272" i="1"/>
  <c r="BH272" i="1"/>
  <c r="BG273" i="1"/>
  <c r="BH273" i="1"/>
  <c r="BG274" i="1"/>
  <c r="BH274" i="1"/>
  <c r="BG275" i="1"/>
  <c r="BH275" i="1"/>
  <c r="BG276" i="1"/>
  <c r="BH276" i="1"/>
  <c r="T271" i="1"/>
  <c r="U271" i="1" s="1"/>
  <c r="T272" i="1"/>
  <c r="U272" i="1" s="1"/>
  <c r="T273" i="1"/>
  <c r="U273" i="1" s="1"/>
  <c r="T274" i="1"/>
  <c r="U274" i="1" s="1"/>
  <c r="BG269" i="1"/>
  <c r="BH269" i="1"/>
  <c r="BG270" i="1"/>
  <c r="BH270" i="1"/>
  <c r="T268" i="1"/>
  <c r="U268" i="1" s="1"/>
  <c r="T269" i="1"/>
  <c r="U269" i="1" s="1"/>
  <c r="T270" i="1"/>
  <c r="U270" i="1" s="1"/>
  <c r="V334" i="1" l="1"/>
  <c r="Z333" i="1"/>
  <c r="Y333" i="1"/>
  <c r="X333" i="1"/>
  <c r="BG267" i="1"/>
  <c r="BH267" i="1"/>
  <c r="T266" i="1"/>
  <c r="U266" i="1" s="1"/>
  <c r="T267" i="1"/>
  <c r="U267" i="1" s="1"/>
  <c r="T264" i="1"/>
  <c r="U264" i="1" s="1"/>
  <c r="T265" i="1"/>
  <c r="U265" i="1" s="1"/>
  <c r="T262" i="1"/>
  <c r="U262" i="1" s="1"/>
  <c r="T263" i="1"/>
  <c r="U263" i="1" s="1"/>
  <c r="T260" i="1"/>
  <c r="U260" i="1" s="1"/>
  <c r="T261" i="1"/>
  <c r="U261" i="1" s="1"/>
  <c r="BG259" i="1"/>
  <c r="BH259" i="1"/>
  <c r="BH258" i="1"/>
  <c r="BG258" i="1"/>
  <c r="T258" i="1"/>
  <c r="U258" i="1" s="1"/>
  <c r="T259" i="1"/>
  <c r="U259" i="1" s="1"/>
  <c r="V335" i="1" l="1"/>
  <c r="Z334" i="1"/>
  <c r="Y334" i="1"/>
  <c r="X334" i="1"/>
  <c r="T256" i="1"/>
  <c r="U256" i="1" s="1"/>
  <c r="T257" i="1"/>
  <c r="U257" i="1" s="1"/>
  <c r="BG254" i="1"/>
  <c r="BH255" i="1"/>
  <c r="BG255" i="1"/>
  <c r="BH254" i="1"/>
  <c r="BH252" i="1"/>
  <c r="BG252" i="1"/>
  <c r="T252" i="1"/>
  <c r="U252" i="1" s="1"/>
  <c r="T253" i="1"/>
  <c r="U253" i="1" s="1"/>
  <c r="T254" i="1"/>
  <c r="U254" i="1" s="1"/>
  <c r="T255" i="1"/>
  <c r="U255" i="1" s="1"/>
  <c r="T249" i="1"/>
  <c r="U249" i="1" s="1"/>
  <c r="T250" i="1"/>
  <c r="U250" i="1" s="1"/>
  <c r="T251" i="1"/>
  <c r="U251" i="1" s="1"/>
  <c r="Z335" i="1" l="1"/>
  <c r="Y335" i="1"/>
  <c r="X335" i="1"/>
  <c r="BG244" i="1"/>
  <c r="BH244" i="1"/>
  <c r="BG243" i="1"/>
  <c r="BH243" i="1"/>
  <c r="BG242" i="1"/>
  <c r="BH242" i="1"/>
  <c r="BG241" i="1"/>
  <c r="BH241" i="1"/>
  <c r="T241" i="1"/>
  <c r="U241" i="1" s="1"/>
  <c r="T242" i="1"/>
  <c r="U242" i="1" s="1"/>
  <c r="T243" i="1"/>
  <c r="U243" i="1" s="1"/>
  <c r="T244" i="1"/>
  <c r="U244" i="1" s="1"/>
  <c r="T245" i="1"/>
  <c r="U245" i="1" s="1"/>
  <c r="T246" i="1"/>
  <c r="U246" i="1" s="1"/>
  <c r="T247" i="1"/>
  <c r="U247" i="1" s="1"/>
  <c r="T248" i="1"/>
  <c r="U248" i="1" s="1"/>
  <c r="BG248" i="1"/>
  <c r="BH248" i="1"/>
  <c r="BG240" i="1" l="1"/>
  <c r="BH240" i="1"/>
  <c r="T239" i="1"/>
  <c r="U239" i="1" s="1"/>
  <c r="T240" i="1"/>
  <c r="U240" i="1" s="1"/>
  <c r="BG234" i="1" l="1"/>
  <c r="BH234" i="1"/>
  <c r="BG235" i="1"/>
  <c r="BH235" i="1"/>
  <c r="BG236" i="1"/>
  <c r="BH236" i="1"/>
  <c r="BG237" i="1"/>
  <c r="BH237" i="1"/>
  <c r="BG238" i="1"/>
  <c r="BH238" i="1"/>
  <c r="T234" i="1"/>
  <c r="U234" i="1" s="1"/>
  <c r="T235" i="1"/>
  <c r="U235" i="1" s="1"/>
  <c r="T236" i="1"/>
  <c r="U236" i="1" s="1"/>
  <c r="T237" i="1"/>
  <c r="U237" i="1" s="1"/>
  <c r="T238" i="1"/>
  <c r="U238" i="1" s="1"/>
  <c r="BG233" i="1" l="1"/>
  <c r="BH233" i="1"/>
  <c r="BG230" i="1"/>
  <c r="BH230" i="1"/>
  <c r="BG229" i="1"/>
  <c r="BH229" i="1"/>
  <c r="T229" i="1"/>
  <c r="U229" i="1" s="1"/>
  <c r="T230" i="1"/>
  <c r="U230" i="1" s="1"/>
  <c r="T231" i="1"/>
  <c r="U231" i="1" s="1"/>
  <c r="T232" i="1"/>
  <c r="U232" i="1" s="1"/>
  <c r="T233" i="1"/>
  <c r="U233" i="1" s="1"/>
  <c r="BG220" i="1"/>
  <c r="BH220" i="1"/>
  <c r="BG221" i="1"/>
  <c r="BH221" i="1"/>
  <c r="BG222" i="1"/>
  <c r="BH222" i="1"/>
  <c r="BG223" i="1"/>
  <c r="BH223" i="1"/>
  <c r="BG224" i="1"/>
  <c r="BH224" i="1"/>
  <c r="BG225" i="1"/>
  <c r="BH225" i="1"/>
  <c r="BG227" i="1"/>
  <c r="BH227" i="1"/>
  <c r="BG228" i="1"/>
  <c r="BH228" i="1"/>
  <c r="T226" i="1"/>
  <c r="U226" i="1" s="1"/>
  <c r="T227" i="1"/>
  <c r="U227" i="1" s="1"/>
  <c r="T228" i="1"/>
  <c r="U228" i="1" s="1"/>
  <c r="T220" i="1"/>
  <c r="U220" i="1" s="1"/>
  <c r="T221" i="1"/>
  <c r="U221" i="1" s="1"/>
  <c r="T222" i="1"/>
  <c r="U222" i="1" s="1"/>
  <c r="T223" i="1"/>
  <c r="U223" i="1" s="1"/>
  <c r="T224" i="1"/>
  <c r="U224" i="1" s="1"/>
  <c r="T225" i="1"/>
  <c r="U225" i="1" s="1"/>
  <c r="BG213" i="1"/>
  <c r="BH213" i="1"/>
  <c r="BG214" i="1"/>
  <c r="BH214" i="1"/>
  <c r="BG215" i="1"/>
  <c r="BH215" i="1"/>
  <c r="BG216" i="1"/>
  <c r="BH216" i="1"/>
  <c r="BG218" i="1"/>
  <c r="BH218" i="1"/>
  <c r="BG219" i="1"/>
  <c r="BH219" i="1"/>
  <c r="T217" i="1"/>
  <c r="U217" i="1" s="1"/>
  <c r="T218" i="1"/>
  <c r="U218" i="1" s="1"/>
  <c r="T219" i="1"/>
  <c r="U219" i="1" s="1"/>
  <c r="T212" i="1"/>
  <c r="U212" i="1" s="1"/>
  <c r="T213" i="1"/>
  <c r="U213" i="1" s="1"/>
  <c r="T214" i="1"/>
  <c r="U214" i="1" s="1"/>
  <c r="T215" i="1"/>
  <c r="U215" i="1" s="1"/>
  <c r="T216" i="1"/>
  <c r="U216" i="1" s="1"/>
  <c r="BG211" i="1"/>
  <c r="BH211" i="1"/>
  <c r="T210" i="1"/>
  <c r="U210" i="1" s="1"/>
  <c r="T211" i="1"/>
  <c r="U211" i="1" s="1"/>
  <c r="BG209" i="1"/>
  <c r="BH209" i="1"/>
  <c r="T208" i="1"/>
  <c r="U208" i="1" s="1"/>
  <c r="T209" i="1"/>
  <c r="U209" i="1" s="1"/>
  <c r="T203" i="1" l="1"/>
  <c r="U203" i="1" s="1"/>
  <c r="T204" i="1"/>
  <c r="U204" i="1" s="1"/>
  <c r="T197" i="1"/>
  <c r="U197" i="1" s="1"/>
  <c r="T198" i="1"/>
  <c r="U198" i="1" s="1"/>
  <c r="T199" i="1"/>
  <c r="U199" i="1" s="1"/>
  <c r="T207" i="1"/>
  <c r="U207" i="1" s="1"/>
  <c r="BG206" i="1"/>
  <c r="BH206" i="1"/>
  <c r="T205" i="1"/>
  <c r="U205" i="1" s="1"/>
  <c r="T206" i="1"/>
  <c r="U206" i="1" s="1"/>
  <c r="BG200" i="1"/>
  <c r="BH200" i="1"/>
  <c r="BG201" i="1"/>
  <c r="BH201" i="1"/>
  <c r="BG202" i="1"/>
  <c r="BH202" i="1"/>
  <c r="T200" i="1"/>
  <c r="U200" i="1" s="1"/>
  <c r="T201" i="1"/>
  <c r="U201" i="1" s="1"/>
  <c r="T202" i="1"/>
  <c r="U202" i="1" s="1"/>
  <c r="T191" i="1"/>
  <c r="U191" i="1" s="1"/>
  <c r="T192" i="1"/>
  <c r="U192" i="1" s="1"/>
  <c r="T193" i="1"/>
  <c r="U193" i="1" s="1"/>
  <c r="T194" i="1"/>
  <c r="U194" i="1" s="1"/>
  <c r="T195" i="1"/>
  <c r="U195" i="1" s="1"/>
  <c r="T196" i="1"/>
  <c r="U196" i="1" s="1"/>
  <c r="BG189" i="1"/>
  <c r="BH189" i="1"/>
  <c r="BG190" i="1"/>
  <c r="BH190" i="1"/>
  <c r="T190" i="1"/>
  <c r="U190" i="1" s="1"/>
  <c r="T188" i="1" l="1"/>
  <c r="U188" i="1" s="1"/>
  <c r="T189" i="1"/>
  <c r="U189" i="1" s="1"/>
  <c r="BG187" i="1"/>
  <c r="BH187" i="1"/>
  <c r="T187" i="1"/>
  <c r="U187" i="1" s="1"/>
  <c r="BG184" i="1"/>
  <c r="BH184" i="1"/>
  <c r="BG185" i="1"/>
  <c r="BH185" i="1"/>
  <c r="T185" i="1"/>
  <c r="U185" i="1" s="1"/>
  <c r="T186" i="1"/>
  <c r="U186" i="1" s="1"/>
  <c r="T184" i="1"/>
  <c r="U184" i="1" s="1"/>
  <c r="T182" i="1"/>
  <c r="U182" i="1" s="1"/>
  <c r="T183" i="1"/>
  <c r="U183" i="1" s="1"/>
  <c r="BG179" i="1"/>
  <c r="BH179" i="1"/>
  <c r="BG180" i="1"/>
  <c r="BH180" i="1"/>
  <c r="BG181" i="1"/>
  <c r="BH181" i="1"/>
  <c r="T175" i="1"/>
  <c r="U175" i="1" s="1"/>
  <c r="T176" i="1"/>
  <c r="U176" i="1" s="1"/>
  <c r="T177" i="1"/>
  <c r="U177" i="1" s="1"/>
  <c r="T178" i="1"/>
  <c r="U178" i="1" s="1"/>
  <c r="T179" i="1"/>
  <c r="U179" i="1" s="1"/>
  <c r="T180" i="1"/>
  <c r="U180" i="1" s="1"/>
  <c r="T181" i="1"/>
  <c r="U181" i="1" s="1"/>
  <c r="D181" i="1"/>
  <c r="D180" i="1"/>
  <c r="D179" i="1"/>
  <c r="T170" i="1"/>
  <c r="U170" i="1" s="1"/>
  <c r="T171" i="1"/>
  <c r="U171" i="1" s="1"/>
  <c r="T172" i="1"/>
  <c r="U172" i="1" s="1"/>
  <c r="T173" i="1"/>
  <c r="U173" i="1" s="1"/>
  <c r="T174" i="1"/>
  <c r="U174" i="1" s="1"/>
  <c r="T167" i="1"/>
  <c r="U167" i="1" s="1"/>
  <c r="T168" i="1"/>
  <c r="U168" i="1" s="1"/>
  <c r="T169" i="1"/>
  <c r="U169" i="1" s="1"/>
  <c r="T163" i="1"/>
  <c r="U163" i="1" s="1"/>
  <c r="T164" i="1"/>
  <c r="U164" i="1" s="1"/>
  <c r="T165" i="1"/>
  <c r="U165" i="1" s="1"/>
  <c r="T166" i="1"/>
  <c r="U166" i="1" s="1"/>
  <c r="T156" i="1"/>
  <c r="U156" i="1" s="1"/>
  <c r="T157" i="1"/>
  <c r="U157" i="1" s="1"/>
  <c r="T158" i="1"/>
  <c r="U158" i="1" s="1"/>
  <c r="T159" i="1"/>
  <c r="U159" i="1" s="1"/>
  <c r="T160" i="1"/>
  <c r="U160" i="1" s="1"/>
  <c r="T161" i="1"/>
  <c r="U161" i="1" s="1"/>
  <c r="T162" i="1"/>
  <c r="U162" i="1" s="1"/>
  <c r="D174" i="1"/>
  <c r="T155" i="1"/>
  <c r="U155" i="1" s="1"/>
  <c r="BH174" i="1"/>
  <c r="BG174" i="1"/>
  <c r="D182" i="1"/>
  <c r="D183" i="1"/>
  <c r="D176" i="1"/>
  <c r="D177" i="1"/>
  <c r="D178" i="1"/>
  <c r="D164" i="1"/>
  <c r="D165" i="1"/>
  <c r="D166" i="1"/>
  <c r="D167" i="1"/>
  <c r="D168" i="1"/>
  <c r="D169" i="1"/>
  <c r="D170" i="1"/>
  <c r="D171" i="1"/>
  <c r="D172" i="1"/>
  <c r="D173" i="1"/>
  <c r="D175" i="1"/>
  <c r="BH168" i="1"/>
  <c r="BH169" i="1"/>
  <c r="BH170" i="1"/>
  <c r="BH171" i="1"/>
  <c r="BG169" i="1"/>
  <c r="BG168" i="1"/>
  <c r="BG140" i="1"/>
  <c r="BH140" i="1"/>
  <c r="BG141" i="1"/>
  <c r="BH141" i="1"/>
  <c r="BG142" i="1"/>
  <c r="BH142" i="1"/>
  <c r="BG143" i="1"/>
  <c r="BH143" i="1"/>
  <c r="BG146" i="1"/>
  <c r="BH146" i="1"/>
  <c r="BG147" i="1"/>
  <c r="BH147" i="1"/>
  <c r="BG150" i="1"/>
  <c r="BH150" i="1"/>
  <c r="BG154" i="1"/>
  <c r="BH154" i="1"/>
  <c r="BG155" i="1"/>
  <c r="BH155" i="1"/>
  <c r="BG156" i="1"/>
  <c r="BH156" i="1"/>
  <c r="BG158" i="1"/>
  <c r="BH158" i="1"/>
  <c r="BG159" i="1"/>
  <c r="BH159" i="1"/>
  <c r="BG160" i="1"/>
  <c r="BH160" i="1"/>
  <c r="BG161" i="1"/>
  <c r="BH161" i="1"/>
  <c r="BG162" i="1"/>
  <c r="BH162" i="1"/>
  <c r="BG163" i="1"/>
  <c r="BH163" i="1"/>
  <c r="BG164" i="1"/>
  <c r="BH164" i="1"/>
  <c r="BG167" i="1"/>
  <c r="BH167" i="1"/>
  <c r="BG170" i="1"/>
  <c r="BG171" i="1"/>
  <c r="BG176" i="1"/>
  <c r="BH176" i="1"/>
  <c r="T153" i="1"/>
  <c r="U153" i="1" s="1"/>
  <c r="T154" i="1"/>
  <c r="U154" i="1" s="1"/>
  <c r="D153" i="1"/>
  <c r="D154" i="1"/>
  <c r="D162" i="1"/>
  <c r="BH137" i="1"/>
  <c r="T151" i="1"/>
  <c r="U151" i="1" s="1"/>
  <c r="T152" i="1"/>
  <c r="U152" i="1" s="1"/>
  <c r="D151" i="1"/>
  <c r="D152" i="1"/>
  <c r="D161" i="1"/>
  <c r="T150" i="1"/>
  <c r="U150" i="1" s="1"/>
  <c r="D160" i="1"/>
  <c r="D163" i="1"/>
  <c r="D158" i="1"/>
  <c r="D159" i="1"/>
  <c r="D155" i="1"/>
  <c r="D150" i="1"/>
  <c r="D156" i="1"/>
  <c r="D157" i="1"/>
  <c r="T148" i="1"/>
  <c r="U148" i="1" s="1"/>
  <c r="T149" i="1"/>
  <c r="U149" i="1" s="1"/>
  <c r="D144" i="1"/>
  <c r="D145" i="1"/>
  <c r="D146" i="1"/>
  <c r="D147" i="1"/>
  <c r="D148" i="1"/>
  <c r="D149" i="1"/>
  <c r="T146" i="1"/>
  <c r="U146" i="1" s="1"/>
  <c r="T147" i="1"/>
  <c r="U147" i="1" s="1"/>
  <c r="T144" i="1"/>
  <c r="U144" i="1" s="1"/>
  <c r="T145" i="1"/>
  <c r="U145" i="1" s="1"/>
  <c r="T142" i="1"/>
  <c r="U142" i="1" s="1"/>
  <c r="T143" i="1"/>
  <c r="U143" i="1" s="1"/>
  <c r="D143" i="1"/>
  <c r="D142" i="1"/>
  <c r="D141" i="1"/>
  <c r="T140" i="1"/>
  <c r="U140" i="1" s="1"/>
  <c r="T141" i="1"/>
  <c r="U141" i="1" s="1"/>
  <c r="D139" i="1"/>
  <c r="D140" i="1"/>
  <c r="T138" i="1"/>
  <c r="U138" i="1" s="1"/>
  <c r="T139" i="1"/>
  <c r="U139" i="1" s="1"/>
  <c r="D138" i="1"/>
  <c r="W4" i="1" l="1"/>
  <c r="W3" i="1"/>
  <c r="BH136" i="1" l="1"/>
  <c r="BG136" i="1"/>
  <c r="BG137" i="1"/>
  <c r="BH135" i="1"/>
  <c r="BH134" i="1"/>
  <c r="BG135" i="1"/>
  <c r="BG134" i="1"/>
  <c r="T134" i="1"/>
  <c r="U134" i="1" s="1"/>
  <c r="T135" i="1"/>
  <c r="U135" i="1" s="1"/>
  <c r="T136" i="1"/>
  <c r="U136" i="1" s="1"/>
  <c r="T137" i="1"/>
  <c r="U137" i="1" s="1"/>
  <c r="D137" i="1" l="1"/>
  <c r="D136" i="1"/>
  <c r="D135" i="1"/>
  <c r="D134" i="1"/>
  <c r="T130" i="1" l="1"/>
  <c r="U130" i="1" s="1"/>
  <c r="T131" i="1"/>
  <c r="U131" i="1" s="1"/>
  <c r="T132" i="1"/>
  <c r="U132" i="1" s="1"/>
  <c r="T133" i="1"/>
  <c r="U133" i="1" s="1"/>
  <c r="BH130" i="1"/>
  <c r="BH131" i="1"/>
  <c r="BG130" i="1"/>
  <c r="BG131" i="1"/>
  <c r="D133" i="1"/>
  <c r="D132" i="1"/>
  <c r="D131" i="1"/>
  <c r="D130" i="1"/>
  <c r="BH124" i="1"/>
  <c r="BH125" i="1"/>
  <c r="BH127" i="1"/>
  <c r="BH122" i="1"/>
  <c r="BH121" i="1"/>
  <c r="BG124" i="1"/>
  <c r="BG125" i="1"/>
  <c r="BG127" i="1"/>
  <c r="BG122" i="1"/>
  <c r="BG121" i="1"/>
  <c r="T121" i="1"/>
  <c r="U121" i="1" s="1"/>
  <c r="T122" i="1"/>
  <c r="U122" i="1" s="1"/>
  <c r="T123" i="1"/>
  <c r="U123" i="1" s="1"/>
  <c r="T124" i="1"/>
  <c r="U124" i="1" s="1"/>
  <c r="T125" i="1"/>
  <c r="U125" i="1" s="1"/>
  <c r="T126" i="1"/>
  <c r="U126" i="1" s="1"/>
  <c r="T127" i="1"/>
  <c r="U127" i="1" s="1"/>
  <c r="T128" i="1"/>
  <c r="U128" i="1" s="1"/>
  <c r="T129" i="1"/>
  <c r="U129" i="1" s="1"/>
  <c r="D129" i="1"/>
  <c r="D128" i="1"/>
  <c r="D127" i="1"/>
  <c r="D126" i="1"/>
  <c r="D125" i="1"/>
  <c r="D124" i="1"/>
  <c r="D123" i="1" l="1"/>
  <c r="D122" i="1"/>
  <c r="D121" i="1"/>
  <c r="T108" i="1"/>
  <c r="U108" i="1" s="1"/>
  <c r="T109" i="1"/>
  <c r="U109" i="1" s="1"/>
  <c r="T110" i="1"/>
  <c r="U110" i="1" s="1"/>
  <c r="T111" i="1"/>
  <c r="U111" i="1" s="1"/>
  <c r="T112" i="1"/>
  <c r="U112" i="1" s="1"/>
  <c r="T113" i="1"/>
  <c r="U113" i="1" s="1"/>
  <c r="T114" i="1"/>
  <c r="U114" i="1" s="1"/>
  <c r="T115" i="1"/>
  <c r="U115" i="1" s="1"/>
  <c r="T116" i="1"/>
  <c r="U116" i="1" s="1"/>
  <c r="T117" i="1"/>
  <c r="U117" i="1" s="1"/>
  <c r="T118" i="1"/>
  <c r="U118" i="1" s="1"/>
  <c r="T119" i="1"/>
  <c r="U119" i="1" s="1"/>
  <c r="T120" i="1"/>
  <c r="U120" i="1" s="1"/>
  <c r="D108" i="1"/>
  <c r="D109" i="1"/>
  <c r="D110" i="1"/>
  <c r="D111" i="1"/>
  <c r="D112" i="1"/>
  <c r="D113" i="1"/>
  <c r="D114" i="1"/>
  <c r="D115" i="1"/>
  <c r="D116" i="1"/>
  <c r="D117" i="1"/>
  <c r="D118" i="1"/>
  <c r="D119" i="1"/>
  <c r="D120" i="1"/>
  <c r="BH108" i="1"/>
  <c r="BH109" i="1"/>
  <c r="BH110" i="1"/>
  <c r="BH111" i="1"/>
  <c r="BH112" i="1"/>
  <c r="BH113" i="1"/>
  <c r="BH114" i="1"/>
  <c r="BH115" i="1"/>
  <c r="BH116" i="1"/>
  <c r="BH117" i="1"/>
  <c r="BH118" i="1"/>
  <c r="BH119" i="1"/>
  <c r="BH120" i="1"/>
  <c r="BG108" i="1"/>
  <c r="BG109" i="1"/>
  <c r="BG120" i="1"/>
  <c r="BG119" i="1"/>
  <c r="BG118" i="1"/>
  <c r="BG117" i="1"/>
  <c r="BG116" i="1"/>
  <c r="BG115" i="1"/>
  <c r="BG114" i="1"/>
  <c r="BG113" i="1"/>
  <c r="BG112" i="1"/>
  <c r="BG111" i="1"/>
  <c r="BG110" i="1"/>
  <c r="T96" i="1"/>
  <c r="U96" i="1" s="1"/>
  <c r="T97" i="1"/>
  <c r="U97" i="1" s="1"/>
  <c r="T98" i="1"/>
  <c r="U98" i="1" s="1"/>
  <c r="T99" i="1"/>
  <c r="U99" i="1" s="1"/>
  <c r="T100" i="1"/>
  <c r="U100" i="1" s="1"/>
  <c r="T101" i="1"/>
  <c r="U101" i="1" s="1"/>
  <c r="T102" i="1"/>
  <c r="U102" i="1" s="1"/>
  <c r="T103" i="1"/>
  <c r="U103" i="1" s="1"/>
  <c r="T104" i="1"/>
  <c r="U104" i="1" s="1"/>
  <c r="T105" i="1"/>
  <c r="U105" i="1" s="1"/>
  <c r="T106" i="1"/>
  <c r="U106" i="1" s="1"/>
  <c r="T107" i="1"/>
  <c r="U107" i="1" s="1"/>
  <c r="BH96" i="1"/>
  <c r="BH97" i="1"/>
  <c r="BH98" i="1"/>
  <c r="BH99" i="1"/>
  <c r="BH100" i="1"/>
  <c r="BH101" i="1"/>
  <c r="BH102" i="1"/>
  <c r="BH103" i="1"/>
  <c r="BH104" i="1"/>
  <c r="BH105" i="1"/>
  <c r="BH106" i="1"/>
  <c r="BH107" i="1"/>
  <c r="BG96" i="1"/>
  <c r="BG97" i="1"/>
  <c r="BG98" i="1"/>
  <c r="BG99" i="1"/>
  <c r="BG100" i="1"/>
  <c r="BG101" i="1"/>
  <c r="BG102" i="1"/>
  <c r="BG103" i="1"/>
  <c r="BG104" i="1"/>
  <c r="BG105" i="1"/>
  <c r="BG106" i="1"/>
  <c r="BG107" i="1"/>
  <c r="D102" i="1"/>
  <c r="D103" i="1"/>
  <c r="D104" i="1"/>
  <c r="D105" i="1"/>
  <c r="D106" i="1"/>
  <c r="D107" i="1"/>
  <c r="D96" i="1"/>
  <c r="D97" i="1"/>
  <c r="D98" i="1"/>
  <c r="D99" i="1"/>
  <c r="D100" i="1"/>
  <c r="D101" i="1"/>
  <c r="T92" i="1"/>
  <c r="U92" i="1" s="1"/>
  <c r="T93" i="1"/>
  <c r="U93" i="1" s="1"/>
  <c r="T94" i="1"/>
  <c r="U94" i="1" s="1"/>
  <c r="T95" i="1"/>
  <c r="U95" i="1" s="1"/>
  <c r="BH92" i="1"/>
  <c r="BH93" i="1"/>
  <c r="BH94" i="1"/>
  <c r="BH95" i="1"/>
  <c r="BG92" i="1"/>
  <c r="BG93" i="1"/>
  <c r="BG94" i="1"/>
  <c r="BG95" i="1"/>
  <c r="D95" i="1"/>
  <c r="D94" i="1"/>
  <c r="D93" i="1"/>
  <c r="D92" i="1"/>
  <c r="BH86" i="1"/>
  <c r="BH87" i="1"/>
  <c r="BH88" i="1"/>
  <c r="BH89" i="1"/>
  <c r="BH90" i="1"/>
  <c r="BH91" i="1"/>
  <c r="T86" i="1"/>
  <c r="U86" i="1" s="1"/>
  <c r="T87" i="1"/>
  <c r="U87" i="1" s="1"/>
  <c r="T88" i="1"/>
  <c r="U88" i="1" s="1"/>
  <c r="T89" i="1"/>
  <c r="U89" i="1" s="1"/>
  <c r="T90" i="1"/>
  <c r="U90" i="1" s="1"/>
  <c r="T91" i="1"/>
  <c r="U91" i="1" s="1"/>
  <c r="BG91" i="1"/>
  <c r="BG90" i="1"/>
  <c r="BG89" i="1"/>
  <c r="BG88" i="1"/>
  <c r="BG87" i="1"/>
  <c r="BG86" i="1"/>
  <c r="D86" i="1"/>
  <c r="D87" i="1"/>
  <c r="D88" i="1"/>
  <c r="D89" i="1"/>
  <c r="D90" i="1"/>
  <c r="D91" i="1"/>
  <c r="BG72" i="1" l="1"/>
  <c r="BH72" i="1"/>
  <c r="BG73" i="1"/>
  <c r="BH73" i="1"/>
  <c r="BG74" i="1"/>
  <c r="BH74" i="1"/>
  <c r="BG75" i="1"/>
  <c r="BH75" i="1"/>
  <c r="BG76" i="1"/>
  <c r="BH76" i="1"/>
  <c r="BG77" i="1"/>
  <c r="BH77" i="1"/>
  <c r="BG78" i="1"/>
  <c r="BH78" i="1"/>
  <c r="BG79" i="1"/>
  <c r="BH79" i="1"/>
  <c r="BG80" i="1"/>
  <c r="BH80" i="1"/>
  <c r="BG81" i="1"/>
  <c r="BH81" i="1"/>
  <c r="BG82" i="1"/>
  <c r="BH82" i="1"/>
  <c r="BG83" i="1"/>
  <c r="BH83" i="1"/>
  <c r="BG84" i="1"/>
  <c r="BH84" i="1"/>
  <c r="BG85" i="1"/>
  <c r="BH85" i="1"/>
  <c r="T71" i="1" l="1"/>
  <c r="U71" i="1" s="1"/>
  <c r="T72" i="1"/>
  <c r="U72" i="1" s="1"/>
  <c r="T73" i="1"/>
  <c r="U73" i="1" s="1"/>
  <c r="T74" i="1"/>
  <c r="U74" i="1" s="1"/>
  <c r="T75" i="1"/>
  <c r="U75" i="1" s="1"/>
  <c r="T76" i="1"/>
  <c r="U76" i="1" s="1"/>
  <c r="T77" i="1"/>
  <c r="U77" i="1" s="1"/>
  <c r="T78" i="1"/>
  <c r="U78" i="1" s="1"/>
  <c r="T79" i="1"/>
  <c r="U79" i="1" s="1"/>
  <c r="T80" i="1"/>
  <c r="U80" i="1" s="1"/>
  <c r="T81" i="1"/>
  <c r="U81" i="1" s="1"/>
  <c r="T82" i="1"/>
  <c r="U82" i="1" s="1"/>
  <c r="T83" i="1"/>
  <c r="U83" i="1" s="1"/>
  <c r="T84" i="1"/>
  <c r="U84" i="1" s="1"/>
  <c r="T85" i="1"/>
  <c r="U85" i="1" s="1"/>
  <c r="D76" i="1"/>
  <c r="D75" i="1"/>
  <c r="BH71" i="1"/>
  <c r="BG71" i="1"/>
  <c r="D82" i="1"/>
  <c r="D83" i="1"/>
  <c r="D84" i="1"/>
  <c r="D85" i="1"/>
  <c r="D74" i="1"/>
  <c r="D73" i="1"/>
  <c r="D77" i="1"/>
  <c r="D78" i="1"/>
  <c r="D79" i="1"/>
  <c r="D80" i="1"/>
  <c r="D81" i="1"/>
  <c r="D72" i="1"/>
  <c r="D71" i="1"/>
  <c r="BH70" i="1" l="1"/>
  <c r="BG70" i="1"/>
  <c r="T70" i="1"/>
  <c r="U70" i="1" s="1"/>
  <c r="D70" i="1"/>
  <c r="BH68" i="1" l="1"/>
  <c r="BH69" i="1"/>
  <c r="T68" i="1"/>
  <c r="U68" i="1" s="1"/>
  <c r="T69" i="1"/>
  <c r="U69" i="1" s="1"/>
  <c r="BG68" i="1" l="1"/>
  <c r="BG69" i="1"/>
  <c r="D69" i="1" l="1"/>
  <c r="D68" i="1"/>
  <c r="BH67" i="1" l="1"/>
  <c r="BG67" i="1"/>
  <c r="T67" i="1"/>
  <c r="U67" i="1" s="1"/>
  <c r="D67" i="1"/>
  <c r="BH66" i="1"/>
  <c r="BG66" i="1"/>
  <c r="T66" i="1"/>
  <c r="U66" i="1" s="1"/>
  <c r="D66" i="1"/>
  <c r="BH65" i="1"/>
  <c r="BG65" i="1"/>
  <c r="T65" i="1"/>
  <c r="U65" i="1" s="1"/>
  <c r="D65" i="1"/>
  <c r="BH64" i="1"/>
  <c r="BG64" i="1"/>
  <c r="T64" i="1"/>
  <c r="U64" i="1" s="1"/>
  <c r="D64" i="1"/>
  <c r="BH63" i="1"/>
  <c r="BG63" i="1"/>
  <c r="T63" i="1"/>
  <c r="U63" i="1" s="1"/>
  <c r="D63" i="1"/>
  <c r="BH62" i="1"/>
  <c r="BG62" i="1"/>
  <c r="T62" i="1"/>
  <c r="U62" i="1" s="1"/>
  <c r="D62" i="1"/>
  <c r="BH61" i="1"/>
  <c r="BG61" i="1"/>
  <c r="T61" i="1"/>
  <c r="U61" i="1" s="1"/>
  <c r="D61" i="1"/>
  <c r="BH60" i="1"/>
  <c r="BG60" i="1"/>
  <c r="T60" i="1"/>
  <c r="U60" i="1" s="1"/>
  <c r="D60" i="1"/>
  <c r="BH59" i="1" l="1"/>
  <c r="BG59" i="1"/>
  <c r="D59" i="1"/>
  <c r="T59" i="1"/>
  <c r="U59" i="1" s="1"/>
  <c r="BG58" i="1" l="1"/>
  <c r="BH58" i="1"/>
  <c r="BG57" i="1"/>
  <c r="BH57" i="1"/>
  <c r="BG56" i="1"/>
  <c r="BH56" i="1"/>
  <c r="T56" i="1" l="1"/>
  <c r="U56" i="1" s="1"/>
  <c r="T57" i="1"/>
  <c r="U57" i="1" s="1"/>
  <c r="T58" i="1"/>
  <c r="U58" i="1" s="1"/>
  <c r="D58" i="1"/>
  <c r="D57" i="1"/>
  <c r="D56" i="1"/>
  <c r="T55" i="1" l="1"/>
  <c r="U55" i="1" s="1"/>
  <c r="T54" i="1"/>
  <c r="U54" i="1" s="1"/>
  <c r="D55" i="1"/>
  <c r="D54" i="1"/>
  <c r="T53" i="1" l="1"/>
  <c r="U53" i="1" s="1"/>
  <c r="D53" i="1" l="1"/>
  <c r="T52" i="1" l="1"/>
  <c r="U52" i="1" s="1"/>
  <c r="T51" i="1"/>
  <c r="U51" i="1" s="1"/>
  <c r="D52" i="1"/>
  <c r="D51" i="1"/>
  <c r="T50" i="1" l="1"/>
  <c r="U50" i="1" s="1"/>
  <c r="T49" i="1"/>
  <c r="U49" i="1" s="1"/>
  <c r="D50" i="1"/>
  <c r="D49" i="1"/>
  <c r="T48" i="1" l="1"/>
  <c r="U48" i="1" s="1"/>
  <c r="T47" i="1"/>
  <c r="U47" i="1" s="1"/>
  <c r="D48" i="1"/>
  <c r="D47" i="1"/>
  <c r="T46" i="1" l="1"/>
  <c r="U46" i="1" s="1"/>
  <c r="T45" i="1"/>
  <c r="U45" i="1" s="1"/>
  <c r="T44" i="1"/>
  <c r="U44" i="1" s="1"/>
  <c r="T43" i="1"/>
  <c r="U43" i="1" s="1"/>
  <c r="T42" i="1"/>
  <c r="U42" i="1" s="1"/>
  <c r="D42" i="1"/>
  <c r="D43" i="1"/>
  <c r="D44" i="1"/>
  <c r="D45" i="1"/>
  <c r="D46" i="1"/>
  <c r="D40" i="1" l="1"/>
  <c r="D41" i="1"/>
  <c r="W5" i="1" l="1"/>
  <c r="W6" i="1" s="1"/>
  <c r="W7" i="1" s="1"/>
  <c r="W8" i="1" s="1"/>
  <c r="W9" i="1" s="1"/>
  <c r="W10" i="1" s="1"/>
  <c r="W11" i="1" s="1"/>
  <c r="W12" i="1" s="1"/>
  <c r="W13" i="1" s="1"/>
  <c r="W14" i="1" s="1"/>
  <c r="W15" i="1" s="1"/>
  <c r="W16" i="1" s="1"/>
  <c r="W17" i="1" s="1"/>
  <c r="W18" i="1" s="1"/>
  <c r="W19" i="1" s="1"/>
  <c r="W20" i="1" s="1"/>
  <c r="W21" i="1" s="1"/>
  <c r="W22" i="1" s="1"/>
  <c r="W23" i="1" s="1"/>
  <c r="W24" i="1" s="1"/>
  <c r="W25" i="1" s="1"/>
  <c r="W26" i="1" s="1"/>
  <c r="W27" i="1" s="1"/>
  <c r="W28" i="1" s="1"/>
  <c r="W29" i="1" s="1"/>
  <c r="W30" i="1" s="1"/>
  <c r="W31" i="1" s="1"/>
  <c r="W32" i="1" s="1"/>
  <c r="W33" i="1" s="1"/>
  <c r="W34" i="1" s="1"/>
  <c r="W35" i="1" s="1"/>
  <c r="W36" i="1" s="1"/>
  <c r="W37" i="1" s="1"/>
  <c r="W38" i="1" s="1"/>
  <c r="W39" i="1" s="1"/>
  <c r="W40" i="1" s="1"/>
  <c r="W41" i="1" s="1"/>
  <c r="W42" i="1" s="1"/>
  <c r="W43" i="1" s="1"/>
  <c r="W44" i="1" s="1"/>
  <c r="W45" i="1" s="1"/>
  <c r="W46" i="1" s="1"/>
  <c r="W47" i="1" s="1"/>
  <c r="W48" i="1" s="1"/>
  <c r="W49" i="1" s="1"/>
  <c r="W50" i="1" s="1"/>
  <c r="W51" i="1" s="1"/>
  <c r="W52" i="1" s="1"/>
  <c r="W53" i="1" s="1"/>
  <c r="W54" i="1" s="1"/>
  <c r="W55" i="1" s="1"/>
  <c r="W56" i="1" s="1"/>
  <c r="W57" i="1" s="1"/>
  <c r="W58" i="1" s="1"/>
  <c r="W59" i="1" s="1"/>
  <c r="W60" i="1" s="1"/>
  <c r="W61" i="1" s="1"/>
  <c r="W62" i="1" s="1"/>
  <c r="W63" i="1" s="1"/>
  <c r="W64" i="1" s="1"/>
  <c r="W65" i="1" s="1"/>
  <c r="W66" i="1" s="1"/>
  <c r="W67" i="1" s="1"/>
  <c r="W68" i="1" s="1"/>
  <c r="W69" i="1" s="1"/>
  <c r="W70" i="1" s="1"/>
  <c r="W71" i="1" s="1"/>
  <c r="W72" i="1" s="1"/>
  <c r="W73" i="1" s="1"/>
  <c r="W74" i="1" s="1"/>
  <c r="W75" i="1" s="1"/>
  <c r="W76" i="1" s="1"/>
  <c r="W77" i="1" s="1"/>
  <c r="W78" i="1" s="1"/>
  <c r="W79" i="1" s="1"/>
  <c r="W80" i="1" s="1"/>
  <c r="W81" i="1" s="1"/>
  <c r="W82" i="1" s="1"/>
  <c r="W83" i="1" s="1"/>
  <c r="W84" i="1" s="1"/>
  <c r="W85" i="1" s="1"/>
  <c r="W86" i="1" s="1"/>
  <c r="W87" i="1" s="1"/>
  <c r="W88" i="1" s="1"/>
  <c r="W89" i="1" s="1"/>
  <c r="W90" i="1" s="1"/>
  <c r="W91" i="1" s="1"/>
  <c r="W92" i="1" s="1"/>
  <c r="W93" i="1" s="1"/>
  <c r="W94" i="1" s="1"/>
  <c r="W95" i="1" s="1"/>
  <c r="W96" i="1" s="1"/>
  <c r="W97" i="1" s="1"/>
  <c r="W98" i="1" s="1"/>
  <c r="W99" i="1" s="1"/>
  <c r="W100" i="1" s="1"/>
  <c r="W101" i="1" s="1"/>
  <c r="W102" i="1" s="1"/>
  <c r="W103" i="1" s="1"/>
  <c r="W104" i="1" s="1"/>
  <c r="W105" i="1" s="1"/>
  <c r="W106" i="1" s="1"/>
  <c r="W107" i="1" s="1"/>
  <c r="W108" i="1" s="1"/>
  <c r="W109" i="1" s="1"/>
  <c r="W110" i="1" s="1"/>
  <c r="W111" i="1" s="1"/>
  <c r="W112" i="1" s="1"/>
  <c r="W113" i="1" s="1"/>
  <c r="W114" i="1" s="1"/>
  <c r="W115" i="1" s="1"/>
  <c r="W116" i="1" s="1"/>
  <c r="W117" i="1" s="1"/>
  <c r="W118" i="1" s="1"/>
  <c r="W119" i="1" s="1"/>
  <c r="W120" i="1" s="1"/>
  <c r="W121" i="1" s="1"/>
  <c r="W122" i="1" s="1"/>
  <c r="W123" i="1" s="1"/>
  <c r="W124" i="1" s="1"/>
  <c r="W125" i="1" s="1"/>
  <c r="W126" i="1" s="1"/>
  <c r="W127" i="1" s="1"/>
  <c r="W128" i="1" s="1"/>
  <c r="W129" i="1" s="1"/>
  <c r="W130" i="1" s="1"/>
  <c r="W131" i="1" s="1"/>
  <c r="W132" i="1" s="1"/>
  <c r="W133" i="1" s="1"/>
  <c r="W134" i="1" s="1"/>
  <c r="W135" i="1" s="1"/>
  <c r="W136" i="1" s="1"/>
  <c r="W137" i="1" s="1"/>
  <c r="W138" i="1" s="1"/>
  <c r="W139" i="1" s="1"/>
  <c r="W140" i="1" s="1"/>
  <c r="W141" i="1" s="1"/>
  <c r="W142" i="1" s="1"/>
  <c r="W143" i="1" s="1"/>
  <c r="W144" i="1" s="1"/>
  <c r="W145" i="1" s="1"/>
  <c r="W146" i="1" s="1"/>
  <c r="W147" i="1" s="1"/>
  <c r="W148" i="1" s="1"/>
  <c r="W149" i="1" s="1"/>
  <c r="W150" i="1" s="1"/>
  <c r="W151" i="1" s="1"/>
  <c r="W152" i="1" s="1"/>
  <c r="W153" i="1" s="1"/>
  <c r="W154" i="1" s="1"/>
  <c r="W155" i="1" s="1"/>
  <c r="W156" i="1" s="1"/>
  <c r="W157" i="1" s="1"/>
  <c r="W158" i="1" s="1"/>
  <c r="W159" i="1" s="1"/>
  <c r="W160" i="1" s="1"/>
  <c r="W161" i="1" s="1"/>
  <c r="W162" i="1" s="1"/>
  <c r="W163" i="1" s="1"/>
  <c r="W164" i="1" s="1"/>
  <c r="W165" i="1" s="1"/>
  <c r="W166" i="1" s="1"/>
  <c r="W167" i="1" s="1"/>
  <c r="W168" i="1" s="1"/>
  <c r="W169" i="1" s="1"/>
  <c r="W170" i="1" s="1"/>
  <c r="W171" i="1" s="1"/>
  <c r="W172" i="1" s="1"/>
  <c r="W173" i="1" s="1"/>
  <c r="W174" i="1" s="1"/>
  <c r="W175" i="1" s="1"/>
  <c r="W176" i="1" s="1"/>
  <c r="W177" i="1" s="1"/>
  <c r="W178" i="1" s="1"/>
  <c r="W179" i="1" s="1"/>
  <c r="W180" i="1" s="1"/>
  <c r="W181" i="1" s="1"/>
  <c r="W182" i="1" s="1"/>
  <c r="W183" i="1" s="1"/>
  <c r="W184" i="1" s="1"/>
  <c r="W185" i="1" s="1"/>
  <c r="W186" i="1" s="1"/>
  <c r="W187" i="1" s="1"/>
  <c r="W188" i="1" s="1"/>
  <c r="W189" i="1" s="1"/>
  <c r="W190" i="1" s="1"/>
  <c r="W191" i="1" s="1"/>
  <c r="W192" i="1" s="1"/>
  <c r="W193" i="1" s="1"/>
  <c r="W194" i="1" s="1"/>
  <c r="W195" i="1" s="1"/>
  <c r="W196" i="1" s="1"/>
  <c r="W197" i="1" s="1"/>
  <c r="W198" i="1" s="1"/>
  <c r="W199" i="1" s="1"/>
  <c r="W200" i="1" s="1"/>
  <c r="W201" i="1" s="1"/>
  <c r="W202" i="1" s="1"/>
  <c r="W203" i="1" s="1"/>
  <c r="W204" i="1" s="1"/>
  <c r="W205" i="1" s="1"/>
  <c r="W206" i="1" s="1"/>
  <c r="W207" i="1" s="1"/>
  <c r="W208" i="1" s="1"/>
  <c r="W209" i="1" s="1"/>
  <c r="W210" i="1" s="1"/>
  <c r="W211" i="1" s="1"/>
  <c r="W212" i="1" s="1"/>
  <c r="W213" i="1" s="1"/>
  <c r="W214" i="1" s="1"/>
  <c r="W215" i="1" s="1"/>
  <c r="W216" i="1" s="1"/>
  <c r="W217" i="1" s="1"/>
  <c r="W218" i="1" s="1"/>
  <c r="W219" i="1" s="1"/>
  <c r="W220" i="1" s="1"/>
  <c r="W221" i="1" s="1"/>
  <c r="W222" i="1" s="1"/>
  <c r="W223" i="1" s="1"/>
  <c r="W224" i="1" s="1"/>
  <c r="W225" i="1" s="1"/>
  <c r="W226" i="1" s="1"/>
  <c r="W227" i="1" s="1"/>
  <c r="W228" i="1" s="1"/>
  <c r="W229" i="1" s="1"/>
  <c r="W230" i="1" s="1"/>
  <c r="W231" i="1" s="1"/>
  <c r="W232" i="1" s="1"/>
  <c r="W233" i="1" s="1"/>
  <c r="W234" i="1" s="1"/>
  <c r="W235" i="1" s="1"/>
  <c r="W236" i="1" s="1"/>
  <c r="W237" i="1" s="1"/>
  <c r="W238" i="1" s="1"/>
  <c r="W239" i="1" s="1"/>
  <c r="W240" i="1" s="1"/>
  <c r="W241" i="1" s="1"/>
  <c r="W242" i="1" s="1"/>
  <c r="W243" i="1" s="1"/>
  <c r="W244" i="1" s="1"/>
  <c r="W245" i="1" s="1"/>
  <c r="W246" i="1" s="1"/>
  <c r="W247" i="1" s="1"/>
  <c r="W248" i="1" s="1"/>
  <c r="W249" i="1" s="1"/>
  <c r="W250" i="1" s="1"/>
  <c r="W251" i="1" s="1"/>
  <c r="W252" i="1" s="1"/>
  <c r="W253" i="1" s="1"/>
  <c r="W254" i="1" s="1"/>
  <c r="W255" i="1" s="1"/>
  <c r="W256" i="1" s="1"/>
  <c r="W257" i="1" s="1"/>
  <c r="W258" i="1" s="1"/>
  <c r="W259" i="1" s="1"/>
  <c r="W260" i="1" s="1"/>
  <c r="W261" i="1" s="1"/>
  <c r="W262" i="1" s="1"/>
  <c r="W263" i="1" s="1"/>
  <c r="W264" i="1" s="1"/>
  <c r="W265" i="1" s="1"/>
  <c r="W266" i="1" s="1"/>
  <c r="W267" i="1" s="1"/>
  <c r="W268" i="1" s="1"/>
  <c r="W269" i="1" s="1"/>
  <c r="W270" i="1" s="1"/>
  <c r="W271" i="1" s="1"/>
  <c r="W272" i="1" s="1"/>
  <c r="W273" i="1" s="1"/>
  <c r="W274" i="1" s="1"/>
  <c r="W275" i="1" s="1"/>
  <c r="W276" i="1" s="1"/>
  <c r="W277" i="1" s="1"/>
  <c r="W278" i="1" s="1"/>
  <c r="W279" i="1" s="1"/>
  <c r="W280" i="1" s="1"/>
  <c r="W281" i="1" s="1"/>
  <c r="W282" i="1" s="1"/>
  <c r="W283" i="1" s="1"/>
  <c r="W284" i="1" s="1"/>
  <c r="W285" i="1" s="1"/>
  <c r="W286" i="1" s="1"/>
  <c r="W287" i="1" s="1"/>
  <c r="W288" i="1" s="1"/>
  <c r="W289" i="1" s="1"/>
  <c r="W290" i="1" s="1"/>
  <c r="W291" i="1" s="1"/>
  <c r="W292" i="1" s="1"/>
  <c r="W293" i="1" s="1"/>
  <c r="W294" i="1" s="1"/>
  <c r="W295" i="1" s="1"/>
  <c r="W296" i="1" s="1"/>
  <c r="W297" i="1" s="1"/>
  <c r="W298" i="1" s="1"/>
  <c r="W299" i="1" s="1"/>
  <c r="W300" i="1" s="1"/>
  <c r="W301" i="1" s="1"/>
  <c r="W302" i="1" s="1"/>
  <c r="W303" i="1" s="1"/>
  <c r="W304" i="1" s="1"/>
  <c r="W305" i="1" s="1"/>
  <c r="W306" i="1" s="1"/>
  <c r="W307" i="1" s="1"/>
  <c r="W308" i="1" s="1"/>
  <c r="W309" i="1" s="1"/>
  <c r="W310" i="1" s="1"/>
  <c r="W311" i="1" s="1"/>
  <c r="W312" i="1" s="1"/>
  <c r="W313" i="1" s="1"/>
  <c r="W314" i="1" s="1"/>
  <c r="W315" i="1" s="1"/>
  <c r="W316" i="1" s="1"/>
  <c r="W317" i="1" s="1"/>
  <c r="W318" i="1" s="1"/>
  <c r="W319" i="1" s="1"/>
  <c r="W320" i="1" s="1"/>
  <c r="W321" i="1" s="1"/>
  <c r="W322" i="1" s="1"/>
  <c r="W323" i="1" s="1"/>
  <c r="W324" i="1" s="1"/>
  <c r="W325" i="1" s="1"/>
  <c r="W326" i="1" s="1"/>
  <c r="W327" i="1" s="1"/>
  <c r="W328" i="1" s="1"/>
  <c r="T40" i="1"/>
  <c r="U40" i="1" s="1"/>
  <c r="T41" i="1"/>
  <c r="U41" i="1" s="1"/>
  <c r="T36" i="1" l="1"/>
  <c r="U36" i="1" s="1"/>
  <c r="T37" i="1"/>
  <c r="U37" i="1" s="1"/>
  <c r="T38" i="1"/>
  <c r="U38" i="1" s="1"/>
  <c r="T39" i="1"/>
  <c r="U39" i="1" s="1"/>
  <c r="D36" i="1"/>
  <c r="D37" i="1"/>
  <c r="D38" i="1"/>
  <c r="D39" i="1"/>
  <c r="T3" i="1" l="1"/>
  <c r="U3" i="1" s="1"/>
  <c r="T4" i="1"/>
  <c r="U4" i="1" s="1"/>
  <c r="T5" i="1"/>
  <c r="U5" i="1" s="1"/>
  <c r="T6" i="1"/>
  <c r="U6" i="1" s="1"/>
  <c r="T7" i="1"/>
  <c r="U7" i="1" s="1"/>
  <c r="T8" i="1"/>
  <c r="U8" i="1" s="1"/>
  <c r="T9" i="1"/>
  <c r="U9" i="1" s="1"/>
  <c r="U10" i="1"/>
  <c r="T11" i="1"/>
  <c r="U11" i="1" s="1"/>
  <c r="T12" i="1"/>
  <c r="U12" i="1" s="1"/>
  <c r="T13" i="1"/>
  <c r="U13" i="1" s="1"/>
  <c r="T14" i="1"/>
  <c r="U14" i="1" s="1"/>
  <c r="T15" i="1"/>
  <c r="U15" i="1" s="1"/>
  <c r="T16" i="1"/>
  <c r="U16" i="1" s="1"/>
  <c r="T17" i="1"/>
  <c r="U17" i="1" s="1"/>
  <c r="T18" i="1"/>
  <c r="U18" i="1" s="1"/>
  <c r="T19" i="1"/>
  <c r="U19" i="1" s="1"/>
  <c r="T20" i="1"/>
  <c r="U20" i="1" s="1"/>
  <c r="T21" i="1"/>
  <c r="U21" i="1" s="1"/>
  <c r="T22" i="1"/>
  <c r="U22" i="1" s="1"/>
  <c r="T23" i="1"/>
  <c r="U23" i="1" s="1"/>
  <c r="T24" i="1"/>
  <c r="U24" i="1" s="1"/>
  <c r="T25" i="1"/>
  <c r="U25" i="1" s="1"/>
  <c r="T26" i="1"/>
  <c r="U26" i="1" s="1"/>
  <c r="T27" i="1"/>
  <c r="U27" i="1" s="1"/>
  <c r="T28" i="1"/>
  <c r="U28" i="1" s="1"/>
  <c r="T29" i="1"/>
  <c r="U29" i="1" s="1"/>
  <c r="T30" i="1"/>
  <c r="U30" i="1" s="1"/>
  <c r="T31" i="1"/>
  <c r="U31" i="1" s="1"/>
  <c r="T32" i="1"/>
  <c r="U32" i="1" s="1"/>
  <c r="T33" i="1"/>
  <c r="U33" i="1" s="1"/>
  <c r="T34" i="1"/>
  <c r="U34" i="1" s="1"/>
  <c r="T35" i="1"/>
  <c r="U35" i="1" s="1"/>
  <c r="D30" i="1"/>
  <c r="D31" i="1"/>
  <c r="D32" i="1"/>
  <c r="D33" i="1"/>
  <c r="D34" i="1"/>
  <c r="D35" i="1"/>
  <c r="D28" i="1"/>
  <c r="D29" i="1"/>
  <c r="D24" i="1"/>
  <c r="D25" i="1"/>
  <c r="D26" i="1"/>
  <c r="D27" i="1"/>
  <c r="D23" i="1"/>
  <c r="D22" i="1"/>
  <c r="D20" i="1"/>
  <c r="D21" i="1"/>
  <c r="D19" i="1"/>
  <c r="D18" i="1"/>
  <c r="D17" i="1"/>
  <c r="D15" i="1"/>
  <c r="D16" i="1"/>
  <c r="D14" i="1"/>
  <c r="D13" i="1"/>
  <c r="D12" i="1"/>
  <c r="D11" i="1"/>
  <c r="D10" i="1"/>
  <c r="D9" i="1"/>
  <c r="D8" i="1"/>
  <c r="D7" i="1"/>
  <c r="D6" i="1"/>
  <c r="D3" i="1"/>
  <c r="D4" i="1"/>
  <c r="D5" i="1"/>
  <c r="V4" i="1" l="1"/>
  <c r="V3" i="1"/>
  <c r="X3" i="1" s="1"/>
  <c r="Y3" i="1" l="1"/>
  <c r="Z3" i="1"/>
  <c r="V5" i="1"/>
  <c r="V6" i="1" s="1"/>
  <c r="X4" i="1"/>
  <c r="Y4" i="1"/>
  <c r="Z4" i="1"/>
  <c r="X6" i="1" l="1"/>
  <c r="Z6" i="1"/>
  <c r="V7" i="1"/>
  <c r="Y6" i="1"/>
  <c r="Z5" i="1"/>
  <c r="X5" i="1"/>
  <c r="Y5" i="1"/>
  <c r="X7" i="1" l="1"/>
  <c r="Y7" i="1"/>
  <c r="Z7" i="1"/>
  <c r="V8" i="1"/>
  <c r="Y8" i="1" l="1"/>
  <c r="Z8" i="1"/>
  <c r="V9" i="1"/>
  <c r="X8" i="1"/>
  <c r="Y9" i="1" l="1"/>
  <c r="Z9" i="1"/>
  <c r="X9" i="1"/>
  <c r="V10" i="1"/>
  <c r="Y10" i="1" l="1"/>
  <c r="Z10" i="1"/>
  <c r="X10" i="1"/>
  <c r="V11" i="1"/>
  <c r="X11" i="1" l="1"/>
  <c r="Z11" i="1"/>
  <c r="Y11" i="1"/>
  <c r="V12" i="1"/>
  <c r="Z12" i="1" l="1"/>
  <c r="V13" i="1"/>
  <c r="X12" i="1"/>
  <c r="Y12" i="1"/>
  <c r="V14" i="1" l="1"/>
  <c r="X13" i="1"/>
  <c r="Y13" i="1"/>
  <c r="Z13" i="1"/>
  <c r="X14" i="1" l="1"/>
  <c r="Y14" i="1"/>
  <c r="V15" i="1"/>
  <c r="Z14" i="1"/>
  <c r="V16" i="1" l="1"/>
  <c r="X15" i="1"/>
  <c r="Y15" i="1"/>
  <c r="Z15" i="1"/>
  <c r="X16" i="1" l="1"/>
  <c r="V17" i="1"/>
  <c r="Y16" i="1"/>
  <c r="Z16" i="1"/>
  <c r="X17" i="1" l="1"/>
  <c r="Y17" i="1"/>
  <c r="Z17" i="1"/>
  <c r="V18" i="1"/>
  <c r="X18" i="1" l="1"/>
  <c r="Y18" i="1"/>
  <c r="V19" i="1"/>
  <c r="Z18" i="1"/>
  <c r="X19" i="1" l="1"/>
  <c r="Y19" i="1"/>
  <c r="Z19" i="1"/>
  <c r="V20" i="1"/>
  <c r="X20" i="1" l="1"/>
  <c r="Y20" i="1"/>
  <c r="Z20" i="1"/>
  <c r="V21" i="1"/>
  <c r="X21" i="1" l="1"/>
  <c r="Y21" i="1"/>
  <c r="Z21" i="1"/>
  <c r="V22" i="1"/>
  <c r="X22" i="1" l="1"/>
  <c r="Y22" i="1"/>
  <c r="Z22" i="1"/>
  <c r="V23" i="1"/>
  <c r="Y23" i="1" l="1"/>
  <c r="X23" i="1"/>
  <c r="Z23" i="1"/>
  <c r="V24" i="1"/>
  <c r="Y24" i="1" l="1"/>
  <c r="Z24" i="1"/>
  <c r="V25" i="1"/>
  <c r="X24" i="1"/>
  <c r="V26" i="1" l="1"/>
  <c r="X25" i="1"/>
  <c r="Y25" i="1"/>
  <c r="Z25" i="1"/>
  <c r="Y26" i="1" l="1"/>
  <c r="Z26" i="1"/>
  <c r="X26" i="1"/>
  <c r="V27" i="1"/>
  <c r="X27" i="1" l="1"/>
  <c r="Z27" i="1"/>
  <c r="V28" i="1"/>
  <c r="Y27" i="1"/>
  <c r="Z28" i="1" l="1"/>
  <c r="V29" i="1"/>
  <c r="X28" i="1"/>
  <c r="Y28" i="1"/>
  <c r="X29" i="1" l="1"/>
  <c r="Y29" i="1"/>
  <c r="Z29" i="1"/>
  <c r="V30" i="1"/>
  <c r="X30" i="1" l="1"/>
  <c r="Y30" i="1"/>
  <c r="V31" i="1"/>
  <c r="Z30" i="1"/>
  <c r="V32" i="1" l="1"/>
  <c r="X31" i="1"/>
  <c r="Y31" i="1"/>
  <c r="Z31" i="1"/>
  <c r="X32" i="1" l="1"/>
  <c r="Y32" i="1"/>
  <c r="Z32" i="1"/>
  <c r="V33" i="1"/>
  <c r="X33" i="1" l="1"/>
  <c r="Z33" i="1"/>
  <c r="Y33" i="1"/>
  <c r="V34" i="1"/>
  <c r="X34" i="1" l="1"/>
  <c r="Y34" i="1"/>
  <c r="Z34" i="1"/>
  <c r="V35" i="1"/>
  <c r="Z35" i="1" l="1"/>
  <c r="X35" i="1"/>
  <c r="Y35" i="1"/>
  <c r="V36" i="1"/>
  <c r="X36" i="1" l="1"/>
  <c r="V37" i="1"/>
  <c r="Y36" i="1"/>
  <c r="Z36" i="1"/>
  <c r="X37" i="1" l="1"/>
  <c r="Z37" i="1"/>
  <c r="Y37" i="1"/>
  <c r="V38" i="1"/>
  <c r="Y38" i="1" l="1"/>
  <c r="V39" i="1"/>
  <c r="X38" i="1"/>
  <c r="Z38" i="1"/>
  <c r="X39" i="1" l="1"/>
  <c r="Y39" i="1"/>
  <c r="Z39" i="1"/>
  <c r="V40" i="1"/>
  <c r="Y40" i="1" l="1"/>
  <c r="V41" i="1"/>
  <c r="Z40" i="1"/>
  <c r="X40" i="1"/>
  <c r="Y41" i="1" l="1"/>
  <c r="Z41" i="1"/>
  <c r="V42" i="1"/>
  <c r="X41" i="1"/>
  <c r="X42" i="1" l="1"/>
  <c r="Y42" i="1"/>
  <c r="Z42" i="1"/>
  <c r="V43" i="1"/>
  <c r="X43" i="1" l="1"/>
  <c r="Z43" i="1"/>
  <c r="V44" i="1"/>
  <c r="Y43" i="1"/>
  <c r="Z44" i="1" l="1"/>
  <c r="V45" i="1"/>
  <c r="X44" i="1"/>
  <c r="Y44" i="1"/>
  <c r="X45" i="1" l="1"/>
  <c r="Z45" i="1"/>
  <c r="V46" i="1"/>
  <c r="Y45" i="1"/>
  <c r="X46" i="1" l="1"/>
  <c r="Y46" i="1"/>
  <c r="V47" i="1"/>
  <c r="Z46" i="1"/>
  <c r="V48" i="1" l="1"/>
  <c r="X47" i="1"/>
  <c r="Y47" i="1"/>
  <c r="Z47" i="1"/>
  <c r="X48" i="1" l="1"/>
  <c r="Y48" i="1"/>
  <c r="Z48" i="1"/>
  <c r="V49" i="1"/>
  <c r="X49" i="1" l="1"/>
  <c r="Y49" i="1"/>
  <c r="Z49" i="1"/>
  <c r="V50" i="1"/>
  <c r="X50" i="1" l="1"/>
  <c r="Y50" i="1"/>
  <c r="Z50" i="1"/>
  <c r="V51" i="1"/>
  <c r="X51" i="1" l="1"/>
  <c r="Y51" i="1"/>
  <c r="Z51" i="1"/>
  <c r="V52" i="1"/>
  <c r="X52" i="1" l="1"/>
  <c r="Y52" i="1"/>
  <c r="Z52" i="1"/>
  <c r="V53" i="1"/>
  <c r="X53" i="1" l="1"/>
  <c r="Z53" i="1"/>
  <c r="Y53" i="1"/>
  <c r="V54" i="1"/>
  <c r="X54" i="1" l="1"/>
  <c r="Y54" i="1"/>
  <c r="Z54" i="1"/>
  <c r="V55" i="1"/>
  <c r="X55" i="1" l="1"/>
  <c r="Y55" i="1"/>
  <c r="Z55" i="1"/>
  <c r="V56" i="1"/>
  <c r="Y56" i="1" l="1"/>
  <c r="Z56" i="1"/>
  <c r="V57" i="1"/>
  <c r="X56" i="1"/>
  <c r="Y57" i="1" l="1"/>
  <c r="Z57" i="1"/>
  <c r="V58" i="1"/>
  <c r="X57" i="1"/>
  <c r="Y58" i="1" l="1"/>
  <c r="X58" i="1"/>
  <c r="Z58" i="1"/>
  <c r="V59" i="1"/>
  <c r="X59" i="1" l="1"/>
  <c r="Z59" i="1"/>
  <c r="V60" i="1"/>
  <c r="Y59" i="1"/>
  <c r="Z60" i="1" l="1"/>
  <c r="V61" i="1"/>
  <c r="X60" i="1"/>
  <c r="Y60" i="1"/>
  <c r="V62" i="1" l="1"/>
  <c r="X61" i="1"/>
  <c r="Y61" i="1"/>
  <c r="Z61" i="1"/>
  <c r="X62" i="1" l="1"/>
  <c r="Y62" i="1"/>
  <c r="V63" i="1"/>
  <c r="Z62" i="1"/>
  <c r="V64" i="1" l="1"/>
  <c r="X63" i="1"/>
  <c r="Z63" i="1"/>
  <c r="Y63" i="1"/>
  <c r="X64" i="1" l="1"/>
  <c r="V65" i="1"/>
  <c r="Y64" i="1"/>
  <c r="Z64" i="1"/>
  <c r="X65" i="1" l="1"/>
  <c r="Y65" i="1"/>
  <c r="Z65" i="1"/>
  <c r="V66" i="1"/>
  <c r="Y66" i="1" l="1"/>
  <c r="X66" i="1"/>
  <c r="Z66" i="1"/>
  <c r="V67" i="1"/>
  <c r="X67" i="1" l="1"/>
  <c r="Y67" i="1"/>
  <c r="Z67" i="1"/>
  <c r="V68" i="1"/>
  <c r="X68" i="1" l="1"/>
  <c r="Y68" i="1"/>
  <c r="Z68" i="1"/>
  <c r="V69" i="1"/>
  <c r="X69" i="1" l="1"/>
  <c r="Y69" i="1"/>
  <c r="Z69" i="1"/>
  <c r="V70" i="1"/>
  <c r="X70" i="1" l="1"/>
  <c r="Y70" i="1"/>
  <c r="Z70" i="1"/>
  <c r="V71" i="1"/>
  <c r="Y71" i="1" l="1"/>
  <c r="X71" i="1"/>
  <c r="Z71" i="1"/>
  <c r="V72" i="1"/>
  <c r="Y72" i="1" l="1"/>
  <c r="V73" i="1"/>
  <c r="Z72" i="1"/>
  <c r="X72" i="1"/>
  <c r="Y73" i="1" l="1"/>
  <c r="Z73" i="1"/>
  <c r="V74" i="1"/>
  <c r="X73" i="1"/>
  <c r="Y74" i="1" l="1"/>
  <c r="Z74" i="1"/>
  <c r="X74" i="1"/>
  <c r="V75" i="1"/>
  <c r="X75" i="1" l="1"/>
  <c r="Z75" i="1"/>
  <c r="V76" i="1"/>
  <c r="Y75" i="1"/>
  <c r="Z76" i="1" l="1"/>
  <c r="V77" i="1"/>
  <c r="X76" i="1"/>
  <c r="Y76" i="1"/>
  <c r="X77" i="1" l="1"/>
  <c r="Y77" i="1"/>
  <c r="Z77" i="1"/>
  <c r="V78" i="1"/>
  <c r="X78" i="1" l="1"/>
  <c r="V79" i="1"/>
  <c r="Y78" i="1"/>
  <c r="Z78" i="1"/>
  <c r="V80" i="1" l="1"/>
  <c r="X79" i="1"/>
  <c r="Z79" i="1"/>
  <c r="Y79" i="1"/>
  <c r="X80" i="1" l="1"/>
  <c r="Y80" i="1"/>
  <c r="V81" i="1"/>
  <c r="Z80" i="1"/>
  <c r="X81" i="1" l="1"/>
  <c r="Y81" i="1"/>
  <c r="Z81" i="1"/>
  <c r="V82" i="1"/>
  <c r="X82" i="1" l="1"/>
  <c r="Y82" i="1"/>
  <c r="V83" i="1"/>
  <c r="Z82" i="1"/>
  <c r="X83" i="1" l="1"/>
  <c r="Y83" i="1"/>
  <c r="Z83" i="1"/>
  <c r="V84" i="1"/>
  <c r="X84" i="1" l="1"/>
  <c r="Y84" i="1"/>
  <c r="Z84" i="1"/>
  <c r="V85" i="1"/>
  <c r="X85" i="1" l="1"/>
  <c r="Z85" i="1"/>
  <c r="Y85" i="1"/>
  <c r="V86" i="1"/>
  <c r="Y86" i="1" l="1"/>
  <c r="Z86" i="1"/>
  <c r="V87" i="1"/>
  <c r="X86" i="1"/>
  <c r="X87" i="1" l="1"/>
  <c r="Y87" i="1"/>
  <c r="Z87" i="1"/>
  <c r="V88" i="1"/>
  <c r="Y88" i="1" l="1"/>
  <c r="Z88" i="1"/>
  <c r="V89" i="1"/>
  <c r="X88" i="1"/>
  <c r="Z89" i="1" l="1"/>
  <c r="V90" i="1"/>
  <c r="X89" i="1"/>
  <c r="Y89" i="1"/>
  <c r="Y90" i="1" l="1"/>
  <c r="Z90" i="1"/>
  <c r="X90" i="1"/>
  <c r="V91" i="1"/>
  <c r="Z91" i="1" l="1"/>
  <c r="V92" i="1"/>
  <c r="X91" i="1"/>
  <c r="Y91" i="1"/>
  <c r="V93" i="1" l="1"/>
  <c r="X92" i="1"/>
  <c r="Y92" i="1"/>
  <c r="Z92" i="1"/>
  <c r="Z93" i="1" l="1"/>
  <c r="X93" i="1"/>
  <c r="V94" i="1"/>
  <c r="Y93" i="1"/>
  <c r="X94" i="1" l="1"/>
  <c r="V95" i="1"/>
  <c r="Y94" i="1"/>
  <c r="Z94" i="1"/>
  <c r="X95" i="1" l="1"/>
  <c r="Z95" i="1"/>
  <c r="Y95" i="1"/>
  <c r="V96" i="1"/>
  <c r="X96" i="1" l="1"/>
  <c r="Y96" i="1"/>
  <c r="Z96" i="1"/>
  <c r="V97" i="1"/>
  <c r="X97" i="1" l="1"/>
  <c r="Y97" i="1"/>
  <c r="Z97" i="1"/>
  <c r="V98" i="1"/>
  <c r="X98" i="1" l="1"/>
  <c r="Y98" i="1"/>
  <c r="Z98" i="1"/>
  <c r="V99" i="1"/>
  <c r="X99" i="1" l="1"/>
  <c r="Y99" i="1"/>
  <c r="Z99" i="1"/>
  <c r="V100" i="1"/>
  <c r="X100" i="1" l="1"/>
  <c r="Y100" i="1"/>
  <c r="Z100" i="1"/>
  <c r="V101" i="1"/>
  <c r="X101" i="1" l="1"/>
  <c r="Z101" i="1"/>
  <c r="Y101" i="1"/>
  <c r="V102" i="1"/>
  <c r="Y102" i="1" l="1"/>
  <c r="Z102" i="1"/>
  <c r="V103" i="1"/>
  <c r="X102" i="1"/>
  <c r="X103" i="1" l="1"/>
  <c r="Y103" i="1"/>
  <c r="Z103" i="1"/>
  <c r="V104" i="1"/>
  <c r="Y104" i="1" l="1"/>
  <c r="Z104" i="1"/>
  <c r="V105" i="1"/>
  <c r="X104" i="1"/>
  <c r="Z105" i="1" l="1"/>
  <c r="V106" i="1"/>
  <c r="Y105" i="1"/>
  <c r="X105" i="1"/>
  <c r="X106" i="1" l="1"/>
  <c r="Y106" i="1"/>
  <c r="Z106" i="1"/>
  <c r="V107" i="1"/>
  <c r="Z107" i="1" l="1"/>
  <c r="V108" i="1"/>
  <c r="Y107" i="1"/>
  <c r="X107" i="1"/>
  <c r="V109" i="1" l="1"/>
  <c r="X108" i="1"/>
  <c r="Y108" i="1"/>
  <c r="Z108" i="1"/>
  <c r="X109" i="1" l="1"/>
  <c r="Z109" i="1"/>
  <c r="V110" i="1"/>
  <c r="Y109" i="1"/>
  <c r="X110" i="1" l="1"/>
  <c r="V111" i="1"/>
  <c r="Y110" i="1"/>
  <c r="Z110" i="1"/>
  <c r="X111" i="1" l="1"/>
  <c r="Z111" i="1"/>
  <c r="Y111" i="1"/>
  <c r="V112" i="1"/>
  <c r="X112" i="1" l="1"/>
  <c r="Y112" i="1"/>
  <c r="Z112" i="1"/>
  <c r="V113" i="1"/>
  <c r="X113" i="1" l="1"/>
  <c r="Y113" i="1"/>
  <c r="Z113" i="1"/>
  <c r="V114" i="1"/>
  <c r="X114" i="1" l="1"/>
  <c r="Y114" i="1"/>
  <c r="Z114" i="1"/>
  <c r="V115" i="1"/>
  <c r="X115" i="1" l="1"/>
  <c r="Y115" i="1"/>
  <c r="Z115" i="1"/>
  <c r="V116" i="1"/>
  <c r="X116" i="1" l="1"/>
  <c r="Y116" i="1"/>
  <c r="V117" i="1"/>
  <c r="Z116" i="1"/>
  <c r="X117" i="1" l="1"/>
  <c r="Y117" i="1"/>
  <c r="Z117" i="1"/>
  <c r="V118" i="1"/>
  <c r="Y118" i="1" l="1"/>
  <c r="Z118" i="1"/>
  <c r="V119" i="1"/>
  <c r="X118" i="1"/>
  <c r="X119" i="1" l="1"/>
  <c r="Y119" i="1"/>
  <c r="Z119" i="1"/>
  <c r="V120" i="1"/>
  <c r="Y120" i="1" l="1"/>
  <c r="Z120" i="1"/>
  <c r="V121" i="1"/>
  <c r="X120" i="1"/>
  <c r="Z121" i="1" l="1"/>
  <c r="V122" i="1"/>
  <c r="X121" i="1"/>
  <c r="Y121" i="1"/>
  <c r="Y122" i="1" l="1"/>
  <c r="X122" i="1"/>
  <c r="Z122" i="1"/>
  <c r="V123" i="1"/>
  <c r="Z123" i="1" l="1"/>
  <c r="V124" i="1"/>
  <c r="X123" i="1"/>
  <c r="Y123" i="1"/>
  <c r="V125" i="1" l="1"/>
  <c r="Y124" i="1"/>
  <c r="X124" i="1"/>
  <c r="Z124" i="1"/>
  <c r="V126" i="1" l="1"/>
  <c r="X125" i="1"/>
  <c r="Y125" i="1"/>
  <c r="Z125" i="1"/>
  <c r="X126" i="1" l="1"/>
  <c r="V127" i="1"/>
  <c r="Y126" i="1"/>
  <c r="Z126" i="1"/>
  <c r="X127" i="1" l="1"/>
  <c r="Z127" i="1"/>
  <c r="V128" i="1"/>
  <c r="Y127" i="1"/>
  <c r="X128" i="1" l="1"/>
  <c r="Y128" i="1"/>
  <c r="V129" i="1"/>
  <c r="Z128" i="1"/>
  <c r="X129" i="1" l="1"/>
  <c r="Y129" i="1"/>
  <c r="Z129" i="1"/>
  <c r="V130" i="1"/>
  <c r="X130" i="1" l="1"/>
  <c r="Y130" i="1"/>
  <c r="Z130" i="1"/>
  <c r="V131" i="1"/>
  <c r="X131" i="1" l="1"/>
  <c r="Y131" i="1"/>
  <c r="Z131" i="1"/>
  <c r="V132" i="1"/>
  <c r="X132" i="1" l="1"/>
  <c r="Y132" i="1"/>
  <c r="Z132" i="1"/>
  <c r="V133" i="1"/>
  <c r="X133" i="1" l="1"/>
  <c r="Y133" i="1"/>
  <c r="Z133" i="1"/>
  <c r="V134" i="1"/>
  <c r="Y134" i="1" l="1"/>
  <c r="Z134" i="1"/>
  <c r="V135" i="1"/>
  <c r="X134" i="1"/>
  <c r="Y135" i="1" l="1"/>
  <c r="X135" i="1"/>
  <c r="Z135" i="1"/>
  <c r="V136" i="1"/>
  <c r="Y136" i="1" l="1"/>
  <c r="Z136" i="1"/>
  <c r="V137" i="1"/>
  <c r="X136" i="1"/>
  <c r="V138" i="1" l="1"/>
  <c r="Y137" i="1"/>
  <c r="Z137" i="1"/>
  <c r="X137" i="1"/>
  <c r="X138" i="1" l="1"/>
  <c r="V139" i="1"/>
  <c r="Y138" i="1"/>
  <c r="Z138" i="1"/>
  <c r="V140" i="1" l="1"/>
  <c r="Z139" i="1"/>
  <c r="Y139" i="1"/>
  <c r="X139" i="1"/>
  <c r="V141" i="1" l="1"/>
  <c r="X140" i="1"/>
  <c r="Z140" i="1"/>
  <c r="Y140" i="1"/>
  <c r="V142" i="1" l="1"/>
  <c r="X141" i="1"/>
  <c r="Z141" i="1"/>
  <c r="Y141" i="1"/>
  <c r="V143" i="1" l="1"/>
  <c r="X142" i="1"/>
  <c r="Z142" i="1"/>
  <c r="Y142" i="1"/>
  <c r="V144" i="1" l="1"/>
  <c r="Z143" i="1"/>
  <c r="Y143" i="1"/>
  <c r="X143" i="1"/>
  <c r="X144" i="1" l="1"/>
  <c r="V145" i="1"/>
  <c r="Z144" i="1"/>
  <c r="Y144" i="1"/>
  <c r="V146" i="1" l="1"/>
  <c r="X145" i="1"/>
  <c r="Z145" i="1"/>
  <c r="Y145" i="1"/>
  <c r="V147" i="1" l="1"/>
  <c r="Y146" i="1"/>
  <c r="Z146" i="1"/>
  <c r="X146" i="1"/>
  <c r="V148" i="1" l="1"/>
  <c r="Y147" i="1"/>
  <c r="X147" i="1"/>
  <c r="Z147" i="1"/>
  <c r="V149" i="1" l="1"/>
  <c r="V150" i="1" s="1"/>
  <c r="X148" i="1"/>
  <c r="Z148" i="1"/>
  <c r="Y148" i="1"/>
  <c r="X150" i="1" l="1"/>
  <c r="Y150" i="1"/>
  <c r="V151" i="1"/>
  <c r="Z150" i="1"/>
  <c r="Z149" i="1"/>
  <c r="Y149" i="1"/>
  <c r="X149" i="1"/>
  <c r="Y151" i="1" l="1"/>
  <c r="X151" i="1"/>
  <c r="Z151" i="1"/>
  <c r="V152" i="1"/>
  <c r="X152" i="1" l="1"/>
  <c r="Z152" i="1"/>
  <c r="Y152" i="1"/>
  <c r="V153" i="1"/>
  <c r="X153" i="1" l="1"/>
  <c r="Z153" i="1"/>
  <c r="Y153" i="1"/>
  <c r="V154" i="1"/>
  <c r="V155" i="1" l="1"/>
  <c r="V156" i="1" s="1"/>
  <c r="Y154" i="1"/>
  <c r="Z154" i="1"/>
  <c r="X154" i="1"/>
  <c r="Z156" i="1" l="1"/>
  <c r="V157" i="1"/>
  <c r="X156" i="1"/>
  <c r="Y156" i="1"/>
  <c r="Y155" i="1"/>
  <c r="Z155" i="1"/>
  <c r="X155" i="1"/>
  <c r="V158" i="1" l="1"/>
  <c r="X157" i="1"/>
  <c r="Y157" i="1"/>
  <c r="Z157" i="1"/>
  <c r="Z158" i="1" l="1"/>
  <c r="X158" i="1"/>
  <c r="V159" i="1"/>
  <c r="Y158" i="1"/>
  <c r="X159" i="1" l="1"/>
  <c r="Y159" i="1"/>
  <c r="V160" i="1"/>
  <c r="Z159" i="1"/>
  <c r="X160" i="1" l="1"/>
  <c r="Y160" i="1"/>
  <c r="Z160" i="1"/>
  <c r="V161" i="1"/>
  <c r="Y161" i="1" l="1"/>
  <c r="X161" i="1"/>
  <c r="Z161" i="1"/>
  <c r="V162" i="1"/>
  <c r="V163" i="1" l="1"/>
  <c r="Z162" i="1"/>
  <c r="X162" i="1"/>
  <c r="Y162" i="1"/>
  <c r="V164" i="1" l="1"/>
  <c r="Y163" i="1"/>
  <c r="Z163" i="1"/>
  <c r="X163" i="1"/>
  <c r="X164" i="1" l="1"/>
  <c r="Y164" i="1"/>
  <c r="V165" i="1"/>
  <c r="Z164" i="1"/>
  <c r="V166" i="1" l="1"/>
  <c r="Y165" i="1"/>
  <c r="X165" i="1"/>
  <c r="Z165" i="1"/>
  <c r="V167" i="1" l="1"/>
  <c r="Y166" i="1"/>
  <c r="X166" i="1"/>
  <c r="Z166" i="1"/>
  <c r="Z167" i="1" l="1"/>
  <c r="V168" i="1"/>
  <c r="X167" i="1"/>
  <c r="Y167" i="1"/>
  <c r="Z168" i="1" l="1"/>
  <c r="Y168" i="1"/>
  <c r="V169" i="1"/>
  <c r="X168" i="1"/>
  <c r="V170" i="1" l="1"/>
  <c r="X169" i="1"/>
  <c r="Y169" i="1"/>
  <c r="Z169" i="1"/>
  <c r="X170" i="1" l="1"/>
  <c r="Y170" i="1"/>
  <c r="Z170" i="1"/>
  <c r="V171" i="1"/>
  <c r="X171" i="1" l="1"/>
  <c r="Z171" i="1"/>
  <c r="V172" i="1"/>
  <c r="Y171" i="1"/>
  <c r="Y172" i="1" l="1"/>
  <c r="Z172" i="1"/>
  <c r="X172" i="1"/>
  <c r="V173" i="1"/>
  <c r="Y173" i="1" l="1"/>
  <c r="V174" i="1"/>
  <c r="X173" i="1"/>
  <c r="Z173" i="1"/>
  <c r="V175" i="1" l="1"/>
  <c r="X174" i="1"/>
  <c r="Y174" i="1"/>
  <c r="Z174" i="1"/>
  <c r="Z175" i="1" l="1"/>
  <c r="V176" i="1"/>
  <c r="X175" i="1"/>
  <c r="Y175" i="1"/>
  <c r="Z176" i="1" l="1"/>
  <c r="Y176" i="1"/>
  <c r="V177" i="1"/>
  <c r="X176" i="1"/>
  <c r="Y177" i="1" l="1"/>
  <c r="Z177" i="1"/>
  <c r="V178" i="1"/>
  <c r="V179" i="1" s="1"/>
  <c r="X177" i="1"/>
  <c r="Z179" i="1" l="1"/>
  <c r="Y179" i="1"/>
  <c r="V180" i="1"/>
  <c r="X179" i="1"/>
  <c r="Z178" i="1"/>
  <c r="X178" i="1"/>
  <c r="Y178" i="1"/>
  <c r="Y180" i="1" l="1"/>
  <c r="X180" i="1"/>
  <c r="Z180" i="1"/>
  <c r="V181" i="1"/>
  <c r="V182" i="1" l="1"/>
  <c r="Y181" i="1"/>
  <c r="Z181" i="1"/>
  <c r="X181" i="1"/>
  <c r="V183" i="1" l="1"/>
  <c r="X182" i="1"/>
  <c r="Y182" i="1"/>
  <c r="Z182" i="1"/>
  <c r="V184" i="1" l="1"/>
  <c r="X183" i="1"/>
  <c r="Y183" i="1"/>
  <c r="Z183" i="1"/>
  <c r="V185" i="1" l="1"/>
  <c r="X185" i="1" s="1"/>
  <c r="X184" i="1"/>
  <c r="Z184" i="1"/>
  <c r="Y184" i="1"/>
  <c r="Y185" i="1" l="1"/>
  <c r="V186" i="1"/>
  <c r="X186" i="1" s="1"/>
  <c r="Z185" i="1"/>
  <c r="Z186" i="1" l="1"/>
  <c r="Y186" i="1"/>
  <c r="V187" i="1"/>
  <c r="X187" i="1" s="1"/>
  <c r="Z187" i="1"/>
  <c r="Y187" i="1"/>
  <c r="V188" i="1" l="1"/>
  <c r="X188" i="1" s="1"/>
  <c r="Y188" i="1"/>
  <c r="V189" i="1"/>
  <c r="X189" i="1" s="1"/>
  <c r="Z188" i="1"/>
  <c r="V190" i="1" l="1"/>
  <c r="X190" i="1" s="1"/>
  <c r="Y189" i="1"/>
  <c r="Z189" i="1"/>
  <c r="V191" i="1" l="1"/>
  <c r="X191" i="1" s="1"/>
  <c r="Y190" i="1"/>
  <c r="Z190" i="1"/>
  <c r="V192" i="1" l="1"/>
  <c r="X192" i="1" s="1"/>
  <c r="Y191" i="1"/>
  <c r="Z191" i="1"/>
  <c r="Z192" i="1" l="1"/>
  <c r="V193" i="1"/>
  <c r="X193" i="1" s="1"/>
  <c r="Y192" i="1"/>
  <c r="Y193" i="1" l="1"/>
  <c r="Z193" i="1"/>
  <c r="V194" i="1"/>
  <c r="X194" i="1" s="1"/>
  <c r="V195" i="1" l="1"/>
  <c r="X195" i="1" s="1"/>
  <c r="Z194" i="1"/>
  <c r="Y194" i="1"/>
  <c r="Y195" i="1" l="1"/>
  <c r="V196" i="1"/>
  <c r="Z195" i="1"/>
  <c r="V197" i="1" l="1"/>
  <c r="X197" i="1" s="1"/>
  <c r="X196" i="1"/>
  <c r="Z196" i="1"/>
  <c r="Y196" i="1"/>
  <c r="Z197" i="1" l="1"/>
  <c r="Y197" i="1"/>
  <c r="V198" i="1"/>
  <c r="X198" i="1" s="1"/>
  <c r="V199" i="1" l="1"/>
  <c r="Y199" i="1" s="1"/>
  <c r="Z198" i="1"/>
  <c r="Y198" i="1"/>
  <c r="Z199" i="1" l="1"/>
  <c r="X199" i="1"/>
  <c r="V200" i="1"/>
  <c r="X200" i="1" l="1"/>
  <c r="V201" i="1"/>
  <c r="Z200" i="1"/>
  <c r="Y200" i="1"/>
  <c r="X201" i="1" l="1"/>
  <c r="Y201" i="1"/>
  <c r="V202" i="1"/>
  <c r="Z201" i="1"/>
  <c r="X202" i="1" l="1"/>
  <c r="Z202" i="1"/>
  <c r="Y202" i="1"/>
  <c r="V203" i="1"/>
  <c r="X203" i="1" l="1"/>
  <c r="V204" i="1"/>
  <c r="Y203" i="1"/>
  <c r="Z203" i="1"/>
  <c r="V205" i="1" l="1"/>
  <c r="X204" i="1"/>
  <c r="Y204" i="1"/>
  <c r="Z204" i="1"/>
  <c r="V206" i="1" l="1"/>
  <c r="X205" i="1"/>
  <c r="Z205" i="1"/>
  <c r="Y205" i="1"/>
  <c r="V207" i="1" l="1"/>
  <c r="X206" i="1"/>
  <c r="Z206" i="1"/>
  <c r="Y206" i="1"/>
  <c r="V208" i="1" l="1"/>
  <c r="X207" i="1"/>
  <c r="Y207" i="1"/>
  <c r="Z207" i="1"/>
  <c r="Y208" i="1" l="1"/>
  <c r="X208" i="1"/>
  <c r="V209" i="1"/>
  <c r="Z208" i="1"/>
  <c r="V210" i="1" l="1"/>
  <c r="Z209" i="1"/>
  <c r="Y209" i="1"/>
  <c r="X209" i="1"/>
  <c r="V211" i="1" l="1"/>
  <c r="X210" i="1"/>
  <c r="Y210" i="1"/>
  <c r="Z210" i="1"/>
  <c r="V212" i="1" l="1"/>
  <c r="X211" i="1"/>
  <c r="Z211" i="1"/>
  <c r="Y211" i="1"/>
  <c r="V213" i="1" l="1"/>
  <c r="X212" i="1"/>
  <c r="Y212" i="1"/>
  <c r="Z212" i="1"/>
  <c r="X213" i="1" l="1"/>
  <c r="Z213" i="1"/>
  <c r="V214" i="1"/>
  <c r="Y213" i="1"/>
  <c r="Y214" i="1" l="1"/>
  <c r="Z214" i="1"/>
  <c r="V215" i="1"/>
  <c r="X214" i="1"/>
  <c r="X215" i="1" l="1"/>
  <c r="Y215" i="1"/>
  <c r="V216" i="1"/>
  <c r="Z215" i="1"/>
  <c r="V217" i="1" l="1"/>
  <c r="X216" i="1"/>
  <c r="Z216" i="1"/>
  <c r="Y216" i="1"/>
  <c r="Y217" i="1" l="1"/>
  <c r="Z217" i="1"/>
  <c r="V218" i="1"/>
  <c r="X217" i="1"/>
  <c r="Y218" i="1" l="1"/>
  <c r="V219" i="1"/>
  <c r="X218" i="1"/>
  <c r="Z218" i="1"/>
  <c r="V220" i="1" l="1"/>
  <c r="X219" i="1"/>
  <c r="Z219" i="1"/>
  <c r="Y219" i="1"/>
  <c r="V221" i="1" l="1"/>
  <c r="Y220" i="1"/>
  <c r="Z220" i="1"/>
  <c r="X220" i="1"/>
  <c r="X221" i="1" l="1"/>
  <c r="Y221" i="1"/>
  <c r="V222" i="1"/>
  <c r="Z221" i="1"/>
  <c r="Y222" i="1" l="1"/>
  <c r="X222" i="1"/>
  <c r="Z222" i="1"/>
  <c r="V223" i="1"/>
  <c r="V224" i="1" l="1"/>
  <c r="Y223" i="1"/>
  <c r="X223" i="1"/>
  <c r="Z223" i="1"/>
  <c r="Y224" i="1" l="1"/>
  <c r="V225" i="1"/>
  <c r="X224" i="1"/>
  <c r="Z224" i="1"/>
  <c r="V226" i="1" l="1"/>
  <c r="X225" i="1"/>
  <c r="Y225" i="1"/>
  <c r="Z225" i="1"/>
  <c r="Z226" i="1" l="1"/>
  <c r="V227" i="1"/>
  <c r="Y226" i="1"/>
  <c r="X226" i="1"/>
  <c r="Y227" i="1" l="1"/>
  <c r="V228" i="1"/>
  <c r="Z227" i="1"/>
  <c r="X227" i="1"/>
  <c r="V229" i="1" l="1"/>
  <c r="Z228" i="1"/>
  <c r="X228" i="1"/>
  <c r="Y228" i="1"/>
  <c r="X229" i="1" l="1"/>
  <c r="Y229" i="1"/>
  <c r="Z229" i="1"/>
  <c r="V230" i="1"/>
  <c r="V231" i="1" l="1"/>
  <c r="X230" i="1"/>
  <c r="Y230" i="1"/>
  <c r="Z230" i="1"/>
  <c r="V232" i="1" l="1"/>
  <c r="X231" i="1"/>
  <c r="Y231" i="1"/>
  <c r="Z231" i="1"/>
  <c r="X232" i="1" l="1"/>
  <c r="V233" i="1"/>
  <c r="Y232" i="1"/>
  <c r="Z232" i="1"/>
  <c r="V234" i="1" l="1"/>
  <c r="Y233" i="1"/>
  <c r="X233" i="1"/>
  <c r="Z233" i="1"/>
  <c r="V235" i="1" l="1"/>
  <c r="X234" i="1"/>
  <c r="Z234" i="1"/>
  <c r="Y234" i="1"/>
  <c r="X235" i="1" l="1"/>
  <c r="Y235" i="1"/>
  <c r="Z235" i="1"/>
  <c r="V236" i="1"/>
  <c r="X236" i="1" l="1"/>
  <c r="V237" i="1"/>
  <c r="Y236" i="1"/>
  <c r="Z236" i="1"/>
  <c r="Z237" i="1" l="1"/>
  <c r="V238" i="1"/>
  <c r="X237" i="1"/>
  <c r="Y237" i="1"/>
  <c r="V239" i="1" l="1"/>
  <c r="X238" i="1"/>
  <c r="Z238" i="1"/>
  <c r="Y238" i="1"/>
  <c r="V240" i="1" l="1"/>
  <c r="X239" i="1"/>
  <c r="Z239" i="1"/>
  <c r="Y239" i="1"/>
  <c r="V241" i="1" l="1"/>
  <c r="Y240" i="1"/>
  <c r="X240" i="1"/>
  <c r="Z240" i="1"/>
  <c r="V242" i="1" l="1"/>
  <c r="X241" i="1"/>
  <c r="Y241" i="1"/>
  <c r="Z241" i="1"/>
  <c r="V243" i="1" l="1"/>
  <c r="X242" i="1"/>
  <c r="Y242" i="1"/>
  <c r="Z242" i="1"/>
  <c r="X243" i="1" l="1"/>
  <c r="V244" i="1"/>
  <c r="Y243" i="1"/>
  <c r="Z243" i="1"/>
  <c r="X244" i="1" l="1"/>
  <c r="Z244" i="1"/>
  <c r="V245" i="1"/>
  <c r="Y244" i="1"/>
  <c r="X245" i="1" l="1"/>
  <c r="Y245" i="1"/>
  <c r="Z245" i="1"/>
  <c r="V246" i="1"/>
  <c r="Y246" i="1" l="1"/>
  <c r="Z246" i="1"/>
  <c r="V247" i="1"/>
  <c r="X246" i="1"/>
  <c r="V248" i="1" l="1"/>
  <c r="Y247" i="1"/>
  <c r="Z247" i="1"/>
  <c r="X247" i="1"/>
  <c r="X248" i="1" l="1"/>
  <c r="Y248" i="1"/>
  <c r="Z248" i="1"/>
  <c r="V249" i="1"/>
  <c r="X249" i="1" l="1"/>
  <c r="Y249" i="1"/>
  <c r="Z249" i="1"/>
  <c r="V250" i="1"/>
  <c r="Y250" i="1" l="1"/>
  <c r="V251" i="1"/>
  <c r="X250" i="1"/>
  <c r="Z250" i="1"/>
  <c r="X251" i="1" l="1"/>
  <c r="Y251" i="1"/>
  <c r="Z251" i="1"/>
  <c r="V252" i="1"/>
  <c r="X252" i="1" l="1"/>
  <c r="Z252" i="1"/>
  <c r="Y252" i="1"/>
  <c r="V253" i="1"/>
  <c r="Z253" i="1" l="1"/>
  <c r="X253" i="1"/>
  <c r="Y253" i="1"/>
  <c r="V254" i="1"/>
  <c r="Y254" i="1" l="1"/>
  <c r="Z254" i="1"/>
  <c r="V255" i="1"/>
  <c r="X254" i="1"/>
  <c r="X255" i="1" l="1"/>
  <c r="Y255" i="1"/>
  <c r="V256" i="1"/>
  <c r="Z255" i="1"/>
  <c r="Z256" i="1" l="1"/>
  <c r="V257" i="1"/>
  <c r="Y256" i="1"/>
  <c r="X256" i="1"/>
  <c r="V258" i="1" l="1"/>
  <c r="Y257" i="1"/>
  <c r="X257" i="1"/>
  <c r="Z257" i="1"/>
  <c r="V259" i="1" l="1"/>
  <c r="Y258" i="1"/>
  <c r="Z258" i="1"/>
  <c r="X258" i="1"/>
  <c r="V260" i="1" l="1"/>
  <c r="Z259" i="1"/>
  <c r="Y259" i="1"/>
  <c r="X259" i="1"/>
  <c r="Z260" i="1" l="1"/>
  <c r="V261" i="1"/>
  <c r="X260" i="1"/>
  <c r="Y260" i="1"/>
  <c r="V262" i="1" l="1"/>
  <c r="Z261" i="1"/>
  <c r="Y261" i="1"/>
  <c r="X261" i="1"/>
  <c r="Y262" i="1" l="1"/>
  <c r="Z262" i="1"/>
  <c r="X262" i="1"/>
  <c r="V263" i="1"/>
  <c r="V264" i="1" l="1"/>
  <c r="Z263" i="1"/>
  <c r="X263" i="1"/>
  <c r="Y263" i="1"/>
  <c r="X264" i="1" l="1"/>
  <c r="Z264" i="1"/>
  <c r="Y264" i="1"/>
  <c r="V265" i="1"/>
  <c r="V266" i="1" l="1"/>
  <c r="Y265" i="1"/>
  <c r="Z265" i="1"/>
  <c r="X265" i="1"/>
  <c r="V267" i="1" l="1"/>
  <c r="Y266" i="1"/>
  <c r="Z266" i="1"/>
  <c r="X266" i="1"/>
  <c r="V268" i="1" l="1"/>
  <c r="Y267" i="1"/>
  <c r="X267" i="1"/>
  <c r="Z267" i="1"/>
  <c r="V269" i="1" l="1"/>
  <c r="X268" i="1"/>
  <c r="Y268" i="1"/>
  <c r="Z268" i="1"/>
  <c r="Y269" i="1" l="1"/>
  <c r="Z269" i="1"/>
  <c r="X269" i="1"/>
  <c r="V270" i="1"/>
  <c r="V271" i="1" l="1"/>
  <c r="X270" i="1"/>
  <c r="Y270" i="1"/>
  <c r="Z270" i="1"/>
  <c r="Z271" i="1" l="1"/>
  <c r="V272" i="1"/>
  <c r="Y271" i="1"/>
  <c r="X271" i="1"/>
  <c r="Y272" i="1" l="1"/>
  <c r="Z272" i="1"/>
  <c r="V273" i="1"/>
  <c r="X272" i="1"/>
  <c r="X273" i="1" l="1"/>
  <c r="V274" i="1"/>
  <c r="Z273" i="1"/>
  <c r="Y273" i="1"/>
  <c r="V275" i="1" l="1"/>
  <c r="X274" i="1"/>
  <c r="Z274" i="1"/>
  <c r="Y274" i="1"/>
  <c r="V276" i="1" l="1"/>
  <c r="X275" i="1"/>
  <c r="Z275" i="1"/>
  <c r="Y275" i="1"/>
  <c r="Y276" i="1" l="1"/>
  <c r="Z276" i="1"/>
  <c r="X276" i="1"/>
  <c r="V277" i="1"/>
  <c r="X277" i="1" l="1"/>
  <c r="Y277" i="1"/>
  <c r="Z277" i="1"/>
  <c r="V278" i="1"/>
  <c r="X278" i="1" l="1"/>
  <c r="Z278" i="1"/>
  <c r="Y278" i="1"/>
  <c r="V279" i="1"/>
  <c r="Z279" i="1" l="1"/>
  <c r="V280" i="1"/>
  <c r="Y279" i="1"/>
  <c r="X279" i="1"/>
  <c r="V281" i="1" l="1"/>
  <c r="Z280" i="1"/>
  <c r="X280" i="1"/>
  <c r="Y280" i="1"/>
  <c r="Y281" i="1" l="1"/>
  <c r="V282" i="1"/>
  <c r="X281" i="1"/>
  <c r="Z281" i="1"/>
  <c r="X282" i="1" l="1"/>
  <c r="Y282" i="1"/>
  <c r="Z282" i="1"/>
  <c r="V283" i="1"/>
  <c r="Z283" i="1" l="1"/>
  <c r="V284" i="1"/>
  <c r="X283" i="1"/>
  <c r="Y283" i="1"/>
  <c r="Y284" i="1" l="1"/>
  <c r="X284" i="1"/>
  <c r="V285" i="1"/>
  <c r="Z284" i="1"/>
  <c r="V286" i="1" l="1"/>
  <c r="X285" i="1"/>
  <c r="Z285" i="1"/>
  <c r="Y285" i="1"/>
  <c r="V287" i="1" l="1"/>
  <c r="Z286" i="1"/>
  <c r="Y286" i="1"/>
  <c r="X286" i="1"/>
  <c r="Z287" i="1" l="1"/>
  <c r="V288" i="1"/>
  <c r="X287" i="1"/>
  <c r="Y287" i="1"/>
  <c r="X288" i="1" l="1"/>
  <c r="V289" i="1"/>
  <c r="V290" i="1" s="1"/>
  <c r="Y288" i="1"/>
  <c r="Z288" i="1"/>
  <c r="X290" i="1" l="1"/>
  <c r="Y290" i="1"/>
  <c r="Z290" i="1"/>
  <c r="V291" i="1"/>
  <c r="Y289" i="1"/>
  <c r="Z289" i="1"/>
  <c r="X289" i="1"/>
  <c r="V292" i="1" l="1"/>
  <c r="X291" i="1"/>
  <c r="Y291" i="1"/>
  <c r="Z291" i="1"/>
  <c r="X292" i="1" l="1"/>
  <c r="Y292" i="1"/>
  <c r="Z292" i="1"/>
  <c r="V293" i="1"/>
  <c r="X293" i="1" l="1"/>
  <c r="V294" i="1"/>
  <c r="Z293" i="1"/>
  <c r="Y293" i="1"/>
  <c r="Z294" i="1" l="1"/>
  <c r="X294" i="1"/>
  <c r="Y294" i="1"/>
  <c r="V295" i="1"/>
  <c r="Z295" i="1" l="1"/>
  <c r="V296" i="1"/>
  <c r="X295" i="1"/>
  <c r="Y295" i="1"/>
  <c r="X296" i="1" l="1"/>
  <c r="Y296" i="1"/>
  <c r="Z296" i="1"/>
  <c r="V297" i="1"/>
  <c r="Z297" i="1" l="1"/>
  <c r="X297" i="1"/>
  <c r="Y297" i="1"/>
  <c r="V298" i="1"/>
  <c r="X298" i="1" l="1"/>
  <c r="Y298" i="1"/>
  <c r="V299" i="1"/>
  <c r="V300" i="1" s="1"/>
  <c r="Z298" i="1"/>
  <c r="X300" i="1" l="1"/>
  <c r="Y300" i="1"/>
  <c r="V301" i="1"/>
  <c r="Z300" i="1"/>
  <c r="Y299" i="1"/>
  <c r="Z299" i="1"/>
  <c r="X299" i="1"/>
  <c r="V302" i="1" l="1"/>
  <c r="Y301" i="1"/>
  <c r="Z301" i="1"/>
  <c r="X301" i="1"/>
  <c r="V303" i="1" l="1"/>
  <c r="Z302" i="1"/>
  <c r="Y302" i="1"/>
  <c r="X302" i="1"/>
  <c r="V304" i="1" l="1"/>
  <c r="X303" i="1"/>
  <c r="Y303" i="1"/>
  <c r="Z303" i="1"/>
  <c r="V305" i="1" l="1"/>
  <c r="X304" i="1"/>
  <c r="Y304" i="1"/>
  <c r="Z304" i="1"/>
  <c r="X305" i="1" l="1"/>
  <c r="Z305" i="1"/>
  <c r="V306" i="1"/>
  <c r="V307" i="1" s="1"/>
  <c r="Y305" i="1"/>
  <c r="Z307" i="1" l="1"/>
  <c r="Y307" i="1"/>
  <c r="X307" i="1"/>
  <c r="V308" i="1"/>
  <c r="V309" i="1" s="1"/>
  <c r="X306" i="1"/>
  <c r="Z306" i="1"/>
  <c r="Y306" i="1"/>
  <c r="V310" i="1" l="1"/>
  <c r="Z309" i="1"/>
  <c r="X309" i="1"/>
  <c r="Y309" i="1"/>
  <c r="Z308" i="1"/>
  <c r="Y308" i="1"/>
  <c r="X308" i="1"/>
  <c r="V311" i="1" l="1"/>
  <c r="Y310" i="1"/>
  <c r="Z310" i="1"/>
  <c r="X310" i="1"/>
  <c r="V312" i="1" l="1"/>
  <c r="Z311" i="1"/>
  <c r="Y311" i="1"/>
  <c r="X311" i="1"/>
  <c r="Z312" i="1" l="1"/>
  <c r="X312" i="1"/>
  <c r="Y312" i="1"/>
  <c r="V313" i="1"/>
  <c r="V314" i="1" l="1"/>
  <c r="X313" i="1"/>
  <c r="Y313" i="1"/>
  <c r="Z313" i="1"/>
  <c r="Z314" i="1" l="1"/>
  <c r="X314" i="1"/>
  <c r="Y314" i="1"/>
  <c r="V315" i="1"/>
  <c r="V316" i="1" l="1"/>
  <c r="X315" i="1"/>
  <c r="Z315" i="1"/>
  <c r="Y315" i="1"/>
  <c r="Y316" i="1" l="1"/>
  <c r="Z316" i="1"/>
  <c r="X316" i="1"/>
  <c r="V317" i="1"/>
  <c r="X317" i="1" l="1"/>
  <c r="V318" i="1"/>
  <c r="V319" i="1" s="1"/>
  <c r="Y317" i="1"/>
  <c r="Z317" i="1"/>
  <c r="X319" i="1" l="1"/>
  <c r="Y319" i="1"/>
  <c r="V320" i="1"/>
  <c r="Z319" i="1"/>
  <c r="X318" i="1"/>
  <c r="Z318" i="1"/>
  <c r="Y318" i="1"/>
  <c r="Y320" i="1" l="1"/>
  <c r="X320" i="1"/>
  <c r="Z320" i="1"/>
  <c r="V321" i="1"/>
  <c r="V322" i="1" s="1"/>
  <c r="Z322" i="1" l="1"/>
  <c r="V323" i="1"/>
  <c r="Y322" i="1"/>
  <c r="X322" i="1"/>
  <c r="X321" i="1"/>
  <c r="Y321" i="1"/>
  <c r="Z321" i="1"/>
  <c r="V324" i="1" l="1"/>
  <c r="Z323" i="1"/>
  <c r="X323" i="1"/>
  <c r="Y323" i="1"/>
  <c r="X324" i="1" l="1"/>
  <c r="Z324" i="1"/>
  <c r="Y324" i="1"/>
  <c r="V325" i="1"/>
  <c r="V326" i="1" l="1"/>
  <c r="Z325" i="1"/>
  <c r="Y325" i="1"/>
  <c r="X325" i="1"/>
  <c r="Z326" i="1" l="1"/>
  <c r="Y326" i="1"/>
  <c r="X326" i="1"/>
  <c r="V327" i="1"/>
  <c r="Z327" i="1" l="1"/>
  <c r="Y327" i="1"/>
  <c r="X327" i="1"/>
  <c r="V328" i="1"/>
  <c r="Z328" i="1" l="1"/>
  <c r="Y328" i="1"/>
  <c r="X328" i="1"/>
</calcChain>
</file>

<file path=xl/sharedStrings.xml><?xml version="1.0" encoding="utf-8"?>
<sst xmlns="http://schemas.openxmlformats.org/spreadsheetml/2006/main" count="4757" uniqueCount="639">
  <si>
    <t>OFFICIAL RESULTS</t>
  </si>
  <si>
    <t>BETFAIR LAY</t>
  </si>
  <si>
    <t>RACING ODDS COMPARISON</t>
  </si>
  <si>
    <t>SPORTS BEST ODDS AND LINE - EMAIL</t>
  </si>
  <si>
    <t>SPORTS CLOSING ODDS AND LINE</t>
  </si>
  <si>
    <t>Win</t>
  </si>
  <si>
    <t>Place</t>
  </si>
  <si>
    <t>DATE</t>
  </si>
  <si>
    <t>ANALYST</t>
  </si>
  <si>
    <t>TIME SENT</t>
  </si>
  <si>
    <t>EVENT DAY</t>
  </si>
  <si>
    <t>EVENT START</t>
  </si>
  <si>
    <t>LOCATION</t>
  </si>
  <si>
    <t>SPORT</t>
  </si>
  <si>
    <t>EVENT</t>
  </si>
  <si>
    <t>RACE</t>
  </si>
  <si>
    <t>NO.</t>
  </si>
  <si>
    <t>SELECTION</t>
  </si>
  <si>
    <t>UNITS INVESTED</t>
  </si>
  <si>
    <t>BET ADVICE</t>
  </si>
  <si>
    <t>BET TYPE</t>
  </si>
  <si>
    <t>BET LINE / TOTAL</t>
  </si>
  <si>
    <t>AGENCY</t>
  </si>
  <si>
    <t xml:space="preserve">ODDS </t>
  </si>
  <si>
    <t>RESULT</t>
  </si>
  <si>
    <t>UNITS COLLECTED</t>
  </si>
  <si>
    <t>P/L</t>
  </si>
  <si>
    <t>CUMULATIVE P/L</t>
  </si>
  <si>
    <t>CUMULATIVE UNITS INVESTED</t>
  </si>
  <si>
    <t>POT%</t>
  </si>
  <si>
    <t>ROI%</t>
  </si>
  <si>
    <t>PROFIT ($100 UNIT)</t>
  </si>
  <si>
    <t>BET WIN LOSE</t>
  </si>
  <si>
    <t>PRICE</t>
  </si>
  <si>
    <t>COMMISION</t>
  </si>
  <si>
    <t>EMAIL ODDS</t>
  </si>
  <si>
    <t>AVAILABLE ODDS</t>
  </si>
  <si>
    <t>BEST FIXED EMAIL SENT</t>
  </si>
  <si>
    <t>BEST FIXED CLOSING</t>
  </si>
  <si>
    <t>BETFAIR SP</t>
  </si>
  <si>
    <t>BOB/BTSP</t>
  </si>
  <si>
    <t>BEST TOTE</t>
  </si>
  <si>
    <t>EMAIL BEST LINE / TOTAL</t>
  </si>
  <si>
    <t>EMAIL BEST ODDS</t>
  </si>
  <si>
    <t>CLOSING LINE</t>
  </si>
  <si>
    <t>CLOSING PIN0CLE</t>
  </si>
  <si>
    <t>CLOSING BETFAIR</t>
  </si>
  <si>
    <t>MARKET ADVICE</t>
  </si>
  <si>
    <t>EMAIL</t>
  </si>
  <si>
    <t>Best Tote</t>
  </si>
  <si>
    <t>BFSP</t>
  </si>
  <si>
    <t>TF</t>
  </si>
  <si>
    <t>SP</t>
  </si>
  <si>
    <t>BOB</t>
  </si>
  <si>
    <t>MID TOTE</t>
  </si>
  <si>
    <t>HIGHEST FIXED CLOSING PRICE</t>
  </si>
  <si>
    <t>SB OPENING PRICE</t>
  </si>
  <si>
    <t>BFSP Converted P&amp;L Less Commission</t>
  </si>
  <si>
    <t>BFSP Price Less Commission</t>
  </si>
  <si>
    <t>Fixed</t>
  </si>
  <si>
    <t>Fixed Converted P&amp;L Less Stake</t>
  </si>
  <si>
    <t>Australia</t>
  </si>
  <si>
    <t>Horse Racing</t>
  </si>
  <si>
    <t>un</t>
  </si>
  <si>
    <t>L</t>
  </si>
  <si>
    <t>W</t>
  </si>
  <si>
    <t>Rosehill</t>
  </si>
  <si>
    <t>Caulfield</t>
  </si>
  <si>
    <t>Flemington</t>
  </si>
  <si>
    <t>Moonee Valley</t>
  </si>
  <si>
    <t>Randwick</t>
  </si>
  <si>
    <t>9.33am</t>
  </si>
  <si>
    <t>10.36am</t>
  </si>
  <si>
    <t>9.07am</t>
  </si>
  <si>
    <t>10.07am</t>
  </si>
  <si>
    <t>11.14am</t>
  </si>
  <si>
    <t>9.09am</t>
  </si>
  <si>
    <t>10.53am</t>
  </si>
  <si>
    <t>10.08am</t>
  </si>
  <si>
    <t>10.19am</t>
  </si>
  <si>
    <t>9.08am</t>
  </si>
  <si>
    <t>11.19am</t>
  </si>
  <si>
    <t>10.35am</t>
  </si>
  <si>
    <t>9.34am</t>
  </si>
  <si>
    <t>9.42am</t>
  </si>
  <si>
    <t>9.50am</t>
  </si>
  <si>
    <t>10.21am</t>
  </si>
  <si>
    <t>11.26am</t>
  </si>
  <si>
    <t>9.18am</t>
  </si>
  <si>
    <t>9.22am</t>
  </si>
  <si>
    <t>10.11am</t>
  </si>
  <si>
    <t>9.11am</t>
  </si>
  <si>
    <t>9.02am</t>
  </si>
  <si>
    <t>9.47am</t>
  </si>
  <si>
    <t>9.00am</t>
  </si>
  <si>
    <t>9.20am</t>
  </si>
  <si>
    <t>-</t>
  </si>
  <si>
    <t>2.25pm</t>
  </si>
  <si>
    <t>8.59am</t>
  </si>
  <si>
    <t>In Her Time</t>
  </si>
  <si>
    <t>Harlem</t>
  </si>
  <si>
    <t>Jungle Cat</t>
  </si>
  <si>
    <t>Madam Rouge</t>
  </si>
  <si>
    <t>Savvy Oak</t>
  </si>
  <si>
    <t>Thinkin Big</t>
  </si>
  <si>
    <t>Aramayo</t>
  </si>
  <si>
    <t>Santa Ana Lane</t>
  </si>
  <si>
    <t>Shoals</t>
  </si>
  <si>
    <t>NA</t>
  </si>
  <si>
    <t>Zapurler</t>
  </si>
  <si>
    <t>Lean Mean Machine</t>
  </si>
  <si>
    <t>Future</t>
  </si>
  <si>
    <t>Futures - Win</t>
  </si>
  <si>
    <t> Future</t>
  </si>
  <si>
    <t>Futures - Place</t>
  </si>
  <si>
    <t>8.19am</t>
  </si>
  <si>
    <t>Futures -Win</t>
  </si>
  <si>
    <t>The Chosen One</t>
  </si>
  <si>
    <t>100% Fixed</t>
  </si>
  <si>
    <t>Kolding</t>
  </si>
  <si>
    <t>Dalasan</t>
  </si>
  <si>
    <t>Kings Will Dream</t>
  </si>
  <si>
    <t>Kubrick</t>
  </si>
  <si>
    <t>Vital Silver</t>
  </si>
  <si>
    <t>Spanish Reef</t>
  </si>
  <si>
    <t>Danceteria</t>
  </si>
  <si>
    <t>Miami Bound</t>
  </si>
  <si>
    <t>Shadow Hero</t>
  </si>
  <si>
    <t>Il Paradiso</t>
  </si>
  <si>
    <t>Nudge</t>
  </si>
  <si>
    <t>Quick Thinker</t>
  </si>
  <si>
    <t>Superstorm</t>
  </si>
  <si>
    <t>100% fixed</t>
  </si>
  <si>
    <t>Reloaded</t>
  </si>
  <si>
    <t xml:space="preserve"> Was an impressive winner of the Gloaming and Spring Champion last prep, beating Castelvecchio in the latter. Has beaten Castelvecchio both times they've raced, and critically Josh Parr has chosen to ride this horse over Castlevecchio. Yet Castelvecchio is much shorter than this horse for both the Randwick Guineas &amp; the Rosehill Guineas. Shadow Hero was excellent yesterday running home strongly for 5th, and looks hard to beat in his next two starts in these races.</t>
  </si>
  <si>
    <t>Zayydani</t>
  </si>
  <si>
    <t>$7 Beteasy / Tabtouch / Vicbet$6 Sportsbet / Bet365 / Ladbrokes / Neds/ Betstar / Bookmaker / Tab VIC / Tab NSW / Ubet / Sportsbetting</t>
  </si>
  <si>
    <t>Aspect Ratio</t>
  </si>
  <si>
    <t>$51/$14 Sportsbet / Ubet / Vicbet (call to match) / Ladbrokes / Neds / Betstar / Bookmaker$51/$13.50 Tab NSW / Tab VICFilly from the Sargent stayer who is a master with 3yo staying fillies. Bred to stay and first two preps suggest she could be a big improver this time in</t>
  </si>
  <si>
    <t>$31/$8.50 Ladbrokes / Neds / Betstar / Bookmaker$26 / $7.25 Tab NSW / Tab VIC / Ubet / Vicbet (call to match) / Sportsbet (request runner)Waller filly by Fastnet Rock out of a Stravinsky mare (a cross which produced VRC Oaks winner Mosheen), who ran a close 3rd at G2 level last prep before winning nicely over 1700m over the Flemington Spring Carnival. Looks to have plenty of scope to improve here</t>
  </si>
  <si>
    <t>Trainer has won 3 of the last 7 ATC Derbies. This horse is bred to stay and will be stronger for last prep when ran some solid races behind Shadow Hero</t>
  </si>
  <si>
    <t>Filly from the Sargent stayer who is a master of Oaks races. Bred to stay and first two preps suggest she could be a big improver this time in</t>
  </si>
  <si>
    <t xml:space="preserve"> Talented filly who showed great promise in her two wins last prep from two starts, both over 1600m at Seymour, with excellent closing sectionals. Is by Cox Plate winning Champion Sire Savabeel, out of Ruqqaya, a half sister to Cox Plate winner Ocean Park, who has already produced multiple G1 winner Grunt. Is bred to be very good. Has first run of new preparation at Moonee Valley on Friday.</t>
  </si>
  <si>
    <t xml:space="preserve"> Waller filly by Fastnet Rock out of a Stravinsky mare (a cross which produced VRC Oaks winner Mosheen), who ran a close 3rd at G2 level last prep before winning nicely over 1700m over the Flemington Spring Carnival. Looks to have plenty of scope to improve here </t>
  </si>
  <si>
    <t>Flying Award</t>
  </si>
  <si>
    <t>Chapada</t>
  </si>
  <si>
    <t>Gytrash</t>
  </si>
  <si>
    <t>Overlord</t>
  </si>
  <si>
    <t>Bucharest</t>
  </si>
  <si>
    <t>Finished home well for 3rd on debut in strong race. Charged home for 2nd behind Peltzer second up after settling a long way, then again 2nd to Peltzer next start on the bog. Had absolutely no luck in the G1 JJ Atkins last start when 4th and blocked most of the straight, would have easily run 2nd with clear running. Profiles like the type of Waller horse who can win a Golden Rose.</t>
  </si>
  <si>
    <t>Ole Kirk</t>
  </si>
  <si>
    <t>Was very impressed with his fast finishing 2nd in the Run To The Rose behind Rothfire, running exceptional closing sectionals.</t>
  </si>
  <si>
    <t>Prague</t>
  </si>
  <si>
    <t>Ran 3rd at 3rd careeer start at G1 level as a 2yo. Ran 2nd at G2 level and 4th at G1 level in the Randwick Guineas only beaten 1.5L last prep, then 3rd in the Rosehill Guineas. Reportedly back bigger ansd stronger this prep and targeting these races. Looks the ideal Waller 3yo type who can improve and win these big races, similar to Kolding who won them both for us last year. $26 Bet365/Bluebet, $21 Sportsbet/Palmerbet, $19 Ladbrokes/Neds/Betstar/Bookmaker/Unibet, $17 Topsport, $15 NSWTAB/VICTAB/UBET</t>
  </si>
  <si>
    <t>Has been a great horse for us. Won this race for us last year as a Futures Bet, before going on to win the Golden Eagle for us as well. Has won 4 times from 8 bets for us, making over 23 units profit.
Ran very well last start, and now runs in the George Main on Saturday. A positive performance will see his price firm for the Epsom.
$26 Sportsbet / Tabtouch, $21 Bet365, $17 Unibet, $16 Vicbet, $15 Tab / Ladbrokes</t>
  </si>
  <si>
    <t>11.41am</t>
  </si>
  <si>
    <t>Hungry Heart</t>
  </si>
  <si>
    <t>Hit the line strongly in first two career runs running 2nd but unlucky not to win both, before winning impressively for us in the Listed Anzac Day Stakes coming from last and storming home to win. Last year's Caulfield Guineas winner Super Seth ran 3rd in the Anzac Day Stakes. Looks to be a potential topliner and is in the right stable, who had his sire Shamus Award win the Cox Plate as a 3yo.</t>
  </si>
  <si>
    <t>Has won 3 from 6, twice at G3 level. Was a good run in the Golden Slipper, hampered and coming out back and wide for a good 6th, then ran a strong 2nd in the G1 Sires Produce. Will be set for this race,</t>
  </si>
  <si>
    <t>Was very impressed with his fast finishing 2nd in the Run To The Rose behind Rothfire, running exceptional closing sectionals.That is the key leadup for the Golden Rose, which is in turn a key leadup for the Caulfield Guineas.Well bred colt with the right trainer. Should be second favourite and looks a great chance in both races.</t>
  </si>
  <si>
    <t>Nature Strip</t>
  </si>
  <si>
    <t>Skyward</t>
  </si>
  <si>
    <t>John Messara import to be trained by the Busuttin stable. Won first 3 starts as a 3yo. Won the G3 Prix De Reux at Deauville over 2500m 2 starts ago.Last start ran 4th beaten 2.7L by Anthony Van Dyck and Stradivarius, running his last 600m in 32.95, which is top class overseas staying form.That was at level weights, and he gets 6kg from Anthony Van Dyck in the Cups.That French form has stood up here with horses like Caulfield Cup winner Dunaden and Melbourne Cup winner Americain.</t>
  </si>
  <si>
    <t>Kukeracha</t>
  </si>
  <si>
    <t>Note that for the Epsom Handicap &amp; Golden Eagle, suggest betting with the bookies in bold as they are pre-nominations markets, and those bookies refund the bet if the horse isn't nominated.</t>
  </si>
  <si>
    <t>Tiger Moth</t>
  </si>
  <si>
    <t>Northern Hemisphere 3yos have an excellent record in this race. Have won 2 of the past 3 years (Rekindling &amp; Cross Counter), and Il Paradiso who was desperately unlucky should have won for us last year.Ran 2nd beaten a nose in the Irish Derby, then won a G3 over 2400m by 4L last start at just his 4th race start in Ireland. Trained by the master Aiden O'Brien and looks the horse to beat.</t>
  </si>
  <si>
    <t>Lion's Roar</t>
  </si>
  <si>
    <t>Harmony Rose</t>
  </si>
  <si>
    <t>Aegon</t>
  </si>
  <si>
    <t>Young Werther</t>
  </si>
  <si>
    <t>Tricky Gal</t>
  </si>
  <si>
    <t>Vangelic</t>
  </si>
  <si>
    <t>Think It Over</t>
  </si>
  <si>
    <t>The Elanora</t>
  </si>
  <si>
    <t>This race is usually won by horses that come out of the Randwick Guineas, and I believe these 3 have the right profile to run a solid race today, and then progress to the 2000m at Rosehill in a fortnight which will be ideal for them. $17 Bet365$13 Sportsbet$12 Sportsbetting/Topsport/Ladbrokes/Neds/Bookmaker/Betstar/Unibet</t>
  </si>
  <si>
    <t>This race is usually won by horses that come out of the Randwick Guineas, and I believe these 3 have the right profile to run a solid race today, and then progress to the 2000m at Rosehill in a fortnight which will be ideal for them. $17 Bet365$15 Sportsbetting/Sportsbet/Tab NSW/VIC/QLD/Topsport/Ladbrokes/Neds/Bookmaker/Betstar/Vicbet/Bluebet/Unibet</t>
  </si>
  <si>
    <t>This race is usually won by horses that come out of the Randwick Guineas, and I believe these 3 have the right profile to run a solid race today, and then progress to the 2000m at Rosehill in a fortnight which will be ideal for them. $26 Sportsbetting/Sportsbet/Tab NSW/VIC/QLD/Topsport/Ladbrokes/Neds/Bookmaker/Betstar/Vicbet/Bluebet/Unibet/Bet365</t>
  </si>
  <si>
    <t>Wheelhouse</t>
  </si>
  <si>
    <t>The Frontman</t>
  </si>
  <si>
    <t>Sir Dragonet</t>
  </si>
  <si>
    <t>Murray Baker has won 4 of the past 8 Australian Derbys. He targets this race every year and has an incredible record in it. We backed Quick Thinker trained by him in Futures to win this race last year at $51.Frontman ran 3rd in the NZ Derby last start, only beaten a neck. He arrives in the country on Monday, and it is reported he will have a leadup run in the Tulloch Stakes. That's perfect, as the last 4 winners of the Australian Derby have come out of the Tulloch Stakes. Ticks every box at a great price.</t>
  </si>
  <si>
    <t>Chris Waller trained 3yo colt. Was caught 4 wide no cover in the Randwick Guineas and ran 4th beaten 1.6L. Runs in the Rosehill Guineas next week, and can win it. 3yos have a great record in the Doncaster. We backed Sacred Falls at 50/1 to win the Doncaster in 2013 coming off a 2nd in the 2000m Rosehill Guineas. Interestingly it beat Pierro, who is the sire of this colt. Is a huge price and worth a spec if he can happen to sneak into the field.</t>
  </si>
  <si>
    <t>Won this race last year. Is the best sprinter in the land at his peak. Rain affected track will assist and his two runs this prep have been excellent. Don't take under the prices quoted below but is clearly the one to beat and have him rated $3 so have to take this price.</t>
  </si>
  <si>
    <t>Zakspeed</t>
  </si>
  <si>
    <t>Stays all day and trained by W Roche who trains Nettoyer (Doncaster Handicap winner last year). Won at Newcastle over 2330m then only beaten 1.9L in the Tulloch yesterday. That was only 0.4L behind Cherry Tortoni who is a $12 chance for the Derby. The Derby winner has come from the Tulloch the past 4 years. Is a bolter, but has plenty of miles in the legs and is well over the odds at the odds quoted below. Don't panic if you miss this price as likely to get at least 100/1 on the day.</t>
  </si>
  <si>
    <t>She has been very strong in her career to date and I believe her ratings and sectionals suggest she can be a G1 staying filly. She runs in the Randwick Guineas today and a good run will firm her sharply in the market for the Vinery &amp; The Oaks.</t>
  </si>
  <si>
    <t>She has been very strong in her career to date and I believe her ratings and sectionals suggest she can be a G1 staying filly. She runs in the Randwick Guineas today and a good run will firm her sharply in the market for the Vinery &amp; The Oaks. $15 Tab NSW/VIC/QLD/Ladbrokes/Neds/Bookmaker/Betstar$13 Vicbet/Unibet/Bet365</t>
  </si>
  <si>
    <t>Biscayne Bay</t>
  </si>
  <si>
    <t>Steinem</t>
  </si>
  <si>
    <t>Explosive Jack</t>
  </si>
  <si>
    <t>Regardsmaree</t>
  </si>
  <si>
    <t>Kiwi raider trained by Murray Baker who raids G1s in Australia at will. Won first 5 career starts as a 3yo including a G1 1600m in NZ and G2 1400m Hobartville Stakes at Rosehill. Resumed nicely first up without luck when a close 4th beaten 2,4L coming from the rear in the G1 1400m Memsie Stakes. Flemington mile should suit beautifully second up.</t>
  </si>
  <si>
    <t>Mo'unga</t>
  </si>
  <si>
    <t>Great House</t>
  </si>
  <si>
    <t>Won two 1400m Benchmark races at Caulfield last prep. The sectionals he displayed would put him right in the frame in a race like this with a light weight. </t>
  </si>
  <si>
    <t>French Emperor</t>
  </si>
  <si>
    <t>Embolism</t>
  </si>
  <si>
    <t>Head Of State</t>
  </si>
  <si>
    <t>Excellent 4th in the George Main last start which is always a strong leadup for the Epsom, on unsuitable wet track only 2nd up off a 28 day break. Drops 5kg to 51.5kg for the Epsom. Won the Phar Lap, Vinery &amp; Oaks last prep. There is a risk she doesn't run and goes to the Turnbull instead, but if she does run in the Epsom she should just about be favourite.$11 Bet365/Tab/Unibet$10 Sportsbet/Vicbet/Palmerbet/Tabtouch/Ladbrokes/Betstar/Bookmaker/Neds</t>
  </si>
  <si>
    <t>Sat 3 wide no cover and was an unlucky close 3rd in the George Main. High class G1 performer who has been excellent this prep and they always rate highly in Epsom calculations. Again a niggling risk he could go to the Turnbull so just a smaller bet at this stage.$13 Sportsbet/Bet365/Tab/Vicbet/Pointsbet/Palmerbet/Unibet/Boombet/Sportsbetting/Tabtouch/Ladbrokes/Betstar/Bookmaker/Neds</t>
  </si>
  <si>
    <t>Trained by C Waller and won the Newcastle Cup for us last start, which historically is a strong form race for this. Seems the further the better for him. Big price down to 50kg.Sportsbet/Bet365/Tab/Topsport/Vicbet/Playup/Palmerbet/Unibet/Bbet/Bluebet/Boombet/Sportsbetting/Tabtouch/Ladbrokes/Betstar/Bookmaker/Neds $17/$5</t>
  </si>
  <si>
    <t>Delphi</t>
  </si>
  <si>
    <t>Handy overseas stayer who ran a close 2nd in the Naturalism. Won at Listed grade over 2400m and G3 level over 2800m in the UK. Would be a strong chance in this race if they bring him from Melbourne.Bet365 $26Sportsbet/Topsport/Palmerbet/Unibet/Bluebet/Boombet/Sportsbetting/Tab/Tabtouch $21</t>
  </si>
  <si>
    <t>Sportsbet/Palmerbet/Unibet/Tabtouch $26Bet365/Pointsbet/Boombet/Sportsbetting $21Ran a close 2nd for us in the Newcastle Cup at big odds. Won the ATC Derby at $51 and Chairmans at $15 for us at this track over a trip. Will want it wet.</t>
  </si>
  <si>
    <t>Sportsbet/Palmerbet/Tabtouch $51Vicbet $26Was poor on Saturday but was wide no cover in the wet. Back to dry and 2400m where he won the Derby, could bounce back trained by Waller</t>
  </si>
  <si>
    <t>Numerian</t>
  </si>
  <si>
    <t>$26/$7.50 /Unibet/Bluebet/Tabtouch/Palmerbet/Bet365/Sportsbet$19/$5.50 Ladbrokes/Neds/Betstar/Bookmaker/Pointsbet$18/$5 Topsport$17/$5 TabAnnabel Neasham trained 6yo import. Overseas form is unbelievable. Beat last year's Cox Plate winner Sir Dragonet by 3L last year over 2000m, and ran 2nd beaten a head by Armory who ran 2nd in the Cox Plate last year. Both of those runs were on wet tracks and will rain this week. Glen Boass booked to ride. Ran well first up in the Bill Ritchie only beaten 2L with strong late sectionals and drops from 58kg to 51.5kg here. Huge price!!!</t>
  </si>
  <si>
    <t>Cox Plate winner last year, Tancred Stakes winner in the Autumn, and flew home for 3rd first up in the Makybe Diva over 1600m. Steps up to 2000m here and rain is forecast so will get his preferred track. Looks a big price given Verry Elleegant &amp; Mounga may both run in Sydney13/4 Sportsbet/Palmerbet10/3.25 Ladbrokes/Neds/Betstar/Bookmaker/Boombet9.75 Tabtouch9/3 Topsport/Tab/Vicbet/Playup/Bbet/Pointsbet</t>
  </si>
  <si>
    <t>$51/$14 Sportsbet/Ladbrokes/Neds/Betstar/Bookmaker/Tab/TabtouchOut and out stayer. Won the G1 VRC Oaks for us this track/distance as a 3YO filly. Won the G2 Moonee Valley Cup this time last year. Ran 3rd in the G1 Tancred and the G1 Sydney Cup last prep. Has failed first two runs but I believe she is going ok, better than it appears on paper. B Prebble has ridden her in her first two runs which suggests they were happy with how she was going. Despite running 12th first up in the Heatherlie beaten 8.6L she ran the +7.5L for the last 600m, the 10th quickest last 600m of the day. Failed second up when last in the Naturalism, but I suspect the dry track was just too rock hard for her. The key to her is a wet track, and it's expected to rain significantly in Melbourne ahead of Saturday. This time last year her form was poor, then she got a wet track in the Moonee Valley Gold Cup and bolted in. Looks a huge price here.</t>
  </si>
  <si>
    <t>Was impressive charging home first up for 2nd behind Zaaki in the Tramway coming from last and running past some handy types. No fluke in that performance. Multiple G1 winner in Singapore and appears to be flying here for C Waller who has won this race 4 of the last 10 yearsBet365 $34/$8.50Tab/Sportsbet/Palmerbet/Pointsbet/Tabtouch/Ladbrokes/Neds/Betstar/Bookmaker/Bluebet $26/$7.50</t>
  </si>
  <si>
    <t>Keiai Nautique</t>
  </si>
  <si>
    <t>Seradess</t>
  </si>
  <si>
    <t>$51/$13.50 Betright$41/$11 Sportsbet/Palmerbet/Tabtouch$34/$8.50 Bet365$21/$6 Pointsbet/Vicbet/Ladbrokes/Neds/Betstar/Bookmaker/Topsport/BbetAmerican Pharoah colt trained by Waller and ridden by James Mcdonald. Hit the line strongly for 2nd at Kensington over 1550m running the 3rd quickest last 800m of the day. Favourite for the Gloaming on Saturday which is the key leadup. Huge price.</t>
  </si>
  <si>
    <t>$26/$7.30 Ladbrokes/Neds/Betstar/Bookmaker$26/$6.50 Bet365$21/$6 Sportsbet/Pointsbet/Palmerbet/TabtouchWas unlucky when a close 3rd on debut to Profondo, then bolted in by 2L at Goulburn running the 6th quickest last 800m of the day. Trainer has won this race twice in the past 4 years.</t>
  </si>
  <si>
    <t>$51/$13.50 Betright$51/$13 Pointsbet$51/$12 Sportsbet$51 Palmerbet/Tabtouch$34/$17.50 Playup$34/$9 Ladbrokes/Neds/Betstar/Bookmaker$34/$8.33 Tab/Topsport//Bluebet/Boombet/SportsbettingWas unlucky when a close 3rd on debut to Profondo, then bolted in by 2L at Goulburn running the 6th quickest last 800m of the day. Failed in the Gloaming when SP $6 but had a host of gear changes including blinkers on. Suspect will reverse those gear changes to the same as what he wore when he won at Goulburn. Trainer has won this race twice in the past 4 years.</t>
  </si>
  <si>
    <t>Argentia</t>
  </si>
  <si>
    <t>Beautifully bred filly by world champion Frankel, out of G1 winner Princess Coup. Won impressively down the straight on debut at Flemington defeating talented horses Viviane &amp; Invincible Caviar. From the Freedman stable and expecting the Frankels to improve sharply as 3yos. Dry track filly. Expect her to start favourite for the Thousand Guineas where this price will look value.Topsport/Bet365/Sportsbetting/Boombet/Tabtouch/Vicbet $9Pointsbet/Bbet $8.50Tab/Ladbrokes/Neds/Bookmaker/Betstar/Playup/Bluebet $8</t>
  </si>
  <si>
    <t>Flew home from well back for 2nd beaten a nose in the Anzac Day Stakes at Flemington, then won the G3 Sires Produce at Morphettville finishing strongly. Has transferred from the Hayes stable to the Maher/Eustace stable which is a positive move. Think she will prove a high class filly this Spring. Topsport/Bluebet $26/$7.50Ladbrokes/Neds/Bookmaker/Betstar $26/$7.30Tab/Playup/Bbet $26/$7.25Vicbet/Sportsbetting/Boombet/Tabtouch $21/$6</t>
  </si>
  <si>
    <t>Impressed in two dominant wins in her first two starts, the latest in listed grade by 4.8L in March over 1050m at Morphettville. Sectionals impressive and Mark Kavanagh trains. Has plenty of talentBet365/Tabtouch $21Vicbet/Sportsbetting/Boombet $18Topsport/Tab/Playup/Bluebet/Bbet $17Pointsbet $16Ladbrokes/Neds/Bookmaker/Betstar $15</t>
  </si>
  <si>
    <t>$41/$11 Unibet$34/$9.25 Bluebet/Pointsbet$34/9 Ladbrokes/Neds/Betstar/Bookmaker$31/$8.50 Sportsbet/Palmerbet/Tabtouch$26/$9.25 PlayupRan 3rd beaten 1.1L in the Caulfield Cup last year, beaten only by two high class gallopers in Verry Elleegant &amp; Anthony Van Dyck. Then 4th in the Melb Cup. Ran a strong 3rd first up in the Feehan Stakes. Runs in the Underwood today. Trained by M Baker. Looks a nice price for the Caulfield Cup</t>
  </si>
  <si>
    <t>Ran a strong 2nd to Incentivse in the Turnbull against the bias. Can turn the tables on him 10/5 Betright10/3.20 Unibet9.50/3.10 Topsport/Bbet9/3 Sportsbet/Bluebet/Boombet/Palmerbet/Playup/Pointsbet/Tab/Tabtouch/Vicbet</t>
  </si>
  <si>
    <t>Ran 3rd in the Turnbull in a strong run and drops from 56.5kg to 52.5kg for the Cup. Ran 3rd in the Australian Cup last prep so a proven G1 WFA stayer. Won the Herbert Power last year over the track/trip then 9th in the Caulfield Cup but the quick backup and wet track didn't suit. Can win it on a dry track34/9.50 Sportsbet/Tabtouch/Palmerbet31/8.50 Topsport/Bbet29/8 Pointsbet26/7.25 Betright/Bluebet/Boombet/Playup/Tab/Vicbet</t>
  </si>
  <si>
    <t>Won the TC &amp; SA Derbies as a 3yo. Hit the line well for 5th in the Turnbull when 2nd up running a quicker last 800m sectional than favourite Incentivise. Trained by the Maher stable who are the best trainer of stayers in Australia. Wet track will suitSportsbet/Tabtouch/Palmerbet 26/7.50Unibet/Ladbrokes/Neds/Betstar/Bookmaker/Boombet/Tab 21/6Vicbet 20Pointsbet/Topsport/Bbet 19/5.50</t>
  </si>
  <si>
    <t>Ran a close 2nd for us in the Newcastle Cup at big odds. Won the ATC Derby at $51 and Chairmans at $15 for us over 2400m+ on a wet track. Can surprise at big odds if the forecasted rain comes.Sportsbet/Tabtouch/Palmerbet 201/51Topsport 151/31Pointsbet 126/31Betright/Bluebet/Boombet/Ladbrokes/Neds/Betstar/Bookmaker/Tab/Unibet/Vicbet 101/26</t>
  </si>
  <si>
    <t>Trained by C Waller and won the Newcastle Cup for us two starts back, then ran well in the Metropolitan. Worth a small spec if he can sneak into the field on a wet trackBetright/Bluebet/Ladbrokes/Neds/Betstar/Bookmaker/Tab 201/51Pointsbet/Vicbet/Topsport 151/41</t>
  </si>
  <si>
    <t>Gold Trip</t>
  </si>
  <si>
    <t>Ran 4th in the Prix De L'Arc De Triomphe beaten 2.4L as a 3yo, one of the highest rating races in the world. Has run two close placings in G1 company over 2100m and 2400m last two starts. Is going to the Maher/Eustace stable and being targeted for this. They won this race last year with Sir Dragonet, and this is a much better horse.Bet365/Ladbrokes/Neds/Bookmaker/Betstar/Bbet $26Tabtouch/Vicbet $19Sportsbetting/Boombet $17Topsport/Pointsbet $16Tab/Bluebet $15</t>
  </si>
  <si>
    <t>State Of Rest</t>
  </si>
  <si>
    <t>It's been confirmed that he's getting on the plane, and as soon as they arrive these runners usually halve in price. Won the G1 Saratoga Derby last start. Northern Hemisphere 3yo trained by Joseph O'Brien who trained Adelaide to win the Cox Plate as a Northern Hemisphere 3yo off a similar American G1 win.Sportsbet/Palmerbet/Bet365 $26/$7.50Tabtouch $20Ladbrokes/Neds/Betstar/Bookmaker/Topsport/Pointsbet/Betdeluxe/Unibet $19/$5.50Tab/Bluebet $17/$5</t>
  </si>
  <si>
    <t>Won this race last year by 2.5L at 25/1 with very plain formlines prior. The tracks have been too hard for her so far this prep, but her run in the Bart Cummings was promising and with some rain forecast on Friday/Saturday and the Moonee Valley Strathayr surface generally the most forgiving of all the Melbourne tracks, she can win here again this year$26/$7.50 Sportsbet$26/$7.30 Ladbrokes/Neds/Bookmaker/Betstar$26/$7.25 Playup$26/7 Topsport/Pointsbet$26/$6 Tab$26 Tabtouch/Palmerbet</t>
  </si>
  <si>
    <t>Trained by Gai Waterhouse. Sat 3 wide no cover in G1 1400m 2nd up last prep and ran 2nd in what proved a very strong form race. Then a very unlucky 4th beaten 2L in the G1 Coolmore and could have won with luck. Then again unlucky in the G1 1600m Queen Of The Turf 5th beaten 2.5L. With luck she could have won a G1 in the Autumn as a 3yo filly. Even just with standard improvement this looks a huge price for her in this race.Ladbrokes/Neds/Bookmaker/Betstar/Palmerbet/Tabtouch $51/$14Tab/Playup/Bluebet $51/$13.50Vicbet/Sportsbetting/Boombet/Pointsbet $41/$11Topsport/Bbet $34/$9.50</t>
  </si>
  <si>
    <t>G2 winner over 1400m and ran 2nd beaten a nose over 1400m in the G1 Stradbroke. Didn't get much clear running room when a close 6th in the Golden Pendant last start$51/$14 Sportsbet$51 Palmerbet/Tabtouch$41/$9 Pointsbet$34/$9,25 Tab$34/$9 Ladbrokes/Neds/Betstar/Bookmaker/Boombet/Sportsbetting/Playup</t>
  </si>
  <si>
    <t>Ultra consistent mare who settled last from the wide gate in the Nivision first up and flew home for 2nd running the quickest last 800m of the day. Ran 2nd when 2nd up in the G2 Guy Walter this track/distance in the Autumn to the flying Krone beating home Icebath who is the second favourite for this race. Silly price$101/$26 Sportsbet$101 Palmerbet/Tabtouch$41/$11 Topsport/Boombet/Sportsbetting/Bbet/Pointsbet$34/$9.25 Playup/Tab$34/$9 Ladbrokes/Neds/Betstar/Bookmaker</t>
  </si>
  <si>
    <t>G3 winner and G1 placed mare. Was a good run first up at Caulfield over 1200m when a close 3rd and may have won if didn't get shunted off the track, running the 4th quickest last 400m of the day. Has already received an invitation$21/$6 Sportsbet/$21 Palmerbet$17/$5 Betright$16/$4.60 Topsport/Bbet$15/$5.0 Ladbrokes/Neds/Betstar/Bookmaker/Playup/Pointsbet/Tab</t>
  </si>
  <si>
    <t>Was very impressive in first two wins. Then had a horror barrier in Morphettville G3 and ran home well for 4th beaten 0.8L. Frankel filly trained by Maher/Esutace. She can make the step to G1 company this prep.Bluebet $51/$13.50Pointsbet $41Playup $34/$13.50Topsport/Sportsbetting/Boombet/Ladbrokes/Neds/Betstar/Bookmaker/Tab/Vicbet/Tabtouch/Bbet/Palmerbet $34/9</t>
  </si>
  <si>
    <t>Yearning</t>
  </si>
  <si>
    <t>$26 Sportsbet/Tabtouch/Palmerbet$17 Topsport$13 Bet365$11 Tab$9 Ladbrokes/Neds/Betstar/Bookmaker</t>
  </si>
  <si>
    <t>Superstorm is a class animal. Ran 2nd in the G1 Australian Guineas and All Star Mile last year. Won the G2 Feehan for us three starts ago despite being in the worst going, then was a good 3rd to Zaaki after racing 3 wide in the Underwood before again running 3rd in the Toorak with a big weight. Will face a lower class field here on a more suitable track at Flemington.9 Sportsbet/Palmerbet8 Tab7.50 Topsport/Bet365/Unibet7 Ladbrokes/Neds/Bookmaker/Betstar/Pointsbet</t>
  </si>
  <si>
    <t>Ran a slashing 2nd to Zaaki first up in the G2 Tramway, running past some handy horses. Then got back again and ran home well for 3rd in the Bill Ritchie against the bias.  Was an unlucky close 2nd for us in the Epsom Handicap when we backed him at $26-$34 after being held up in the straight ridden by a terrible jockey. Multiple G1 winner in Singapore. C Waller has won this race 4 of the past 10 years. Will get a jockey upgrade here and be hard to beat.18 Sportsbet/Palmerbet/Tabtouch15 Topsport/Ladbrokes/Neds/Bookmaker/Betstar/Pointsbet</t>
  </si>
  <si>
    <t>Embolism ran 4th in the G1 Australian Guineas last prep. Was gelded ahead of this prep and was a good run 2nd up when 5th in the Toorak. Should win the Sale Cup today and then backup in the Cantala where he can win with a light weight.16 Unibet15 Topsport/Sportsbet/Bet365/Ladbrokes/Neds/Bookmaker/Betstar/Palmerbet/Pointsbet/Tab</t>
  </si>
  <si>
    <t>Won this race last year and will be running again this year, whereas a number of the other Everest contestants won't be running. Won as $3.50 favourite last year. Likely to firm after a good run today</t>
  </si>
  <si>
    <t>Was 3 wide no cover in the G1 Randwick Guineas as a 3yo only beaten 1.6L, then only beaten 2L in the G1 Rosehill Guineas. C Waller confirmed he was targeting the Golden Eagle. Hit the line well first up in the Sydney Stakes beaten under 4L coming from the rear. Tommy Berry post race said "He was warming up nice late. He’s in for a good prep."$51/$14 Topsport/Sportsbet/Ladbrokes/Neds/Betstar/Bookmaker/Boombet/Sportsbetting/Bbet/Tab/Unibet/Palmerbet</t>
  </si>
  <si>
    <t>Sir Lucan</t>
  </si>
  <si>
    <t>Topsport $26/$7.50Tab/Bet365 $26/$7.25Vicbet/Ladbrokes/Neds/Bookmaker/Betstar/Pointsbet $21/$6Sir Lucan is a Northern Hemisphere 3yo who has been purchased to run in the Melbourne Cup, reportedly for a 7-figure sum, by the connections of Sir Dragonet. He is a late entrant into the race, He may run in the G2 Great Voltiguer Stakes for 3yo C&amp;G over 2385m at York before being set for the G1 St Leger over 2900m on September 11. He is expected to arrive in Melbourne on the second shipment October 12. He is going to be trained by Gai Waterhouse. She trained  Fiorente was runner-up to Green Moon in the 2012 Melbourne Cup at his first Australian run as a Northern Hemisphere three-year-old for Gai Waterhouse. The following year Fiorente went one better in the Cup, defeating Red Cadeaux by three-quarters of a length.</t>
  </si>
  <si>
    <t>Surefire</t>
  </si>
  <si>
    <t>Fastneck Rock Northern Hemisphere 3yo colt previously trained by R Beckett, but now with C Waller. Won over 2400m last start at Ascot, beating another Melbourne Cup entrant. Had qualms about a Fastnet Rock running 3200m, but is out of a Sadler's Wells mare and that cross did produce Torcedor who won over 2 miles and was placed 3 times at G1 level in the Uk between 2800m and 4000m, and was one time Melbourne Cup favourite before being injured.Sportsbet/Palmerbet/Tabtouch $61/16Bet365 $51/$12.75Topsport/Ladbrokes/Betstar/Neds/Bookmaker/Sportsbetting/Boombet/Vicbet/Pointsbet $34/$9.50</t>
  </si>
  <si>
    <t>Ran 4th in the Cox Plate. Rosehill Guineas winner as a 3yo over 2000m.$9 Pointsbet$8 Ladbrokes/Neds/Betstar/Bookmaker/Bluebet/Bet365/Playup/Tab$7 Boombet/Sportsbet/Palmerbet</t>
  </si>
  <si>
    <t>Ran 6th in the Cox Plate. Nearly won the Doncaster the start before that. Was a good 3rd in the Queen Elizabeth last prep.$26 Topsport/Boombet/Bet365/Bluebet/Pointsbet/Tab$21 Sportsbet/Palmerbet/Tabtouch</t>
  </si>
  <si>
    <t>Has been racing well this prep, runs on Saturday at Rosehill, likely to back up and could be the fresh horse on the scene$17 Ladbrokes/Neds/Betstar/Bookmaker$15 Boombet/Bet365/Bluebet/Sportsbet/Palmerbet/Pointsbet/Tab/Tabtouch/Topsport</t>
  </si>
  <si>
    <t>Horses backing up from the Cantala Stakes also have a good record in this race. Can win Saturday and back up successfully$17 Bet365$16 Pointsbet$15 Bluebet/Ladbrokes/Neds/Betstar/Bookmaker/Sportsbet/Palmerbet/Playup/Tab/Tabtouch</t>
  </si>
  <si>
    <t>Dean's Futures</t>
  </si>
  <si>
    <t>11.17am</t>
  </si>
  <si>
    <t>Tipitina</t>
  </si>
  <si>
    <t>Very well bred Godolphin colt trained by James Cummings. Is by Tavistock (who has sired numerous Derby winners including Tarzino, Tavago, Johnny Get Angry, Werther and Infantry) out of Zydeco, a Zabeel mare who ran 3rd in the G1 Thousands Guineas, won the G2 Wakeful Stakes and then ran 2nd in the VRC Oaks, all in her first prep.
He won at Scone on debut over 1600m Jan 28 despite being held up most of the straight, and was still able to run +7.3 for the final 600m, the 8th quickest last 600m of the day, and the 2nd quickest last 200m of the day.
Looks like the further the better. Runs in Newcastle R7 today.</t>
  </si>
  <si>
    <t>Pink Ivory</t>
  </si>
  <si>
    <t>Very well bred filly trained by John Sargent who has trained numerous Oaks winners.
Is by Redwood (who has sired some Group winning stayers including Platinum Invador, Rising Red and Tokorangi) out of Lotteria who was a multiple G1 winning mare that also ran 2nd in a Cox Plate.
She won at Gosford over 1600m at her second start running +11.5 for the last 1200m. Ran the quickest last 400m and 200m of the day.
Looks like the further the better for her. Runs in Newcastle R7 today.</t>
  </si>
  <si>
    <t>11.04am</t>
  </si>
  <si>
    <t>Political Debate</t>
  </si>
  <si>
    <t>Won at Listed Level at Eagle Farm beating a high-quality colt, and then charged home from 14th on the turn for 2nd in the G1 JJ Atkins. Waller has used that race to produce many Golden Rose winners and placegetters in the past.</t>
  </si>
  <si>
    <t>Latvian</t>
  </si>
  <si>
    <t>Blinkers first time at second start at Moonee Valley and won comfortably with some nice sectionals before being eased up. Heading for the race. Bolter.</t>
  </si>
  <si>
    <t>Had very strong form overseas around 2 Cox Plate winners/placegetters. Took a while to acclimatize here, but won his last two starts at Listed and G2 level last prep. If keeps improving at this rate can certainly measure up to our best.</t>
  </si>
  <si>
    <t>Top Ranked</t>
  </si>
  <si>
    <t>Import who has had two runs in Australia. Was 3rd to Lost &amp; Running first up in the Hunter, then spelled and then only 1.4L behind Verry Elleegant first up in Randwick G1 mile at WFA in Autumn. Another who will be more acclimatised now and can measure up to the best in what looks to be a weak Cox Plate edition this year.</t>
  </si>
  <si>
    <t>Breakup</t>
  </si>
  <si>
    <t>Win Mighty</t>
  </si>
  <si>
    <t>Silver Sonic</t>
  </si>
  <si>
    <t>Osipenko</t>
  </si>
  <si>
    <t xml:space="preserve">Ran 3rd beaten 0.6L at 4th career start in the G1 Caulfield Guineas. Won the G2 Hobartville as a 3yo then had a setback but solid when 7th beaten 1.5L in the George Ryder and only 2.1L in the Doncaster Handicap. Then was too strong for Pericles in the Frank Packer Plate. Settled near last in the Winx Stakes first up and flew home for 5th beaten 1.4L. Ran +8.2 the last 600m, 9th quickest of 119 runners on the day. C Waller has stated this horse is targeting this race. </t>
  </si>
  <si>
    <t>Tom Kitten</t>
  </si>
  <si>
    <t>Tower Of London</t>
  </si>
  <si>
    <t>Mazu</t>
  </si>
  <si>
    <t>G1 winning sprinter who ran 3rd beaten 1.1L in the Everest last year, and 3rd beaten 15L in the TJ Smith last prep. Is a 5yo now, more seasoned and likely to have his best prep yet. Trainer has won this race twice before with Redzel and this horse already has a slot confirmed.</t>
  </si>
  <si>
    <t>Duke De Sessa</t>
  </si>
  <si>
    <t>2 Sept 9.22am</t>
  </si>
  <si>
    <t>Tiz Invincible</t>
  </si>
  <si>
    <t>18 Sept 9.33am</t>
  </si>
  <si>
    <t>West Wind Blows</t>
  </si>
  <si>
    <t>Victoria Road</t>
  </si>
  <si>
    <t>Rue Boissonade</t>
  </si>
  <si>
    <t>1 Sept 9.35pm</t>
  </si>
  <si>
    <t>26 Aug 10.54am</t>
  </si>
  <si>
    <t>25 Aug 8.36am</t>
  </si>
  <si>
    <t>18 Aug 5.04pm</t>
  </si>
  <si>
    <t>23 Sept 8.32 am</t>
  </si>
  <si>
    <t>Lindermann</t>
  </si>
  <si>
    <t>Okita Soushi</t>
  </si>
  <si>
    <t xml:space="preserve"> Futures - Win </t>
  </si>
  <si>
    <t>25 Sept 12.26pm</t>
  </si>
  <si>
    <t>Waterford</t>
  </si>
  <si>
    <t>Was a strong finish last start. Randwick mile should suit ideally. Word is that Z Lloyd has been booked and the horse is backing up. Strong chance with a light weight and will start much shorter. 
Win
$26 Betright
$21 Sportsbet
$18 Tabtouch
$17 Bet365/Betdeluxe/Betnation/Playup/Pointsbet
$16 Baggybet/Betr/Mintbet/Topsport/Zbet
Place
$7.50 Betright
$6 Sportsbet
$5.25 Tabtouch
$5 Playup/Pointsbet
$4.60 Elitebet
$4.50 Bluebet/Ladbrokes/Tab
$4.40 Topsport</t>
  </si>
  <si>
    <t>8</t>
  </si>
  <si>
    <t>Pre Noms</t>
  </si>
  <si>
    <t>Valiant King</t>
  </si>
  <si>
    <t>25 Sept 8.35pm</t>
  </si>
  <si>
    <t>Pericles</t>
  </si>
  <si>
    <t>Kovalica</t>
  </si>
  <si>
    <t>Classy 4yo who won the Tramway second up. 4yos, 3rd up, in form, have a great record in this race. Nash Rawiller to ride. Should start favourite.</t>
  </si>
  <si>
    <t>4yo who won the QLD Derby last prep. Disappointed first up but expected to improve here with word that J Moreira is booked to ride.</t>
  </si>
  <si>
    <t>10</t>
  </si>
  <si>
    <t>N/A</t>
  </si>
  <si>
    <t>10 Oct 8.43am</t>
  </si>
  <si>
    <t>Medatsu</t>
  </si>
  <si>
    <t>Before Noms</t>
  </si>
  <si>
    <t>Allapercanto</t>
  </si>
  <si>
    <t>Shinzo</t>
  </si>
  <si>
    <t>7</t>
  </si>
  <si>
    <t>4</t>
  </si>
  <si>
    <t>The Japanese stayers are panels above ours, and the rest of the world. The last time the Japanese came to the Melbourne Spring Carnival was in 2019 when Mer De Glace won the Caulfield Cup and Lys Gracieux won the Cox Plate. The likes of Delta Blues, Pop Rock and Admire Rakti have also dominated. These Japanese horses rate very highly, they are not second stringers. There's always the risk they don't get on the flight or don't make the race, but if they do, we will have secured very juicy prices as they'll be very hard to beat.
Caulfield Cup 21 October
Caulfield 2400m HCP G1
Breakup
2.0 units win
$21 Pointsbet/Unibet
$18 Baggybet/Betdeluxe/Betgold/Bet Nation/Betr/Bluebet/Boombet/Bossbet/Getsetbet/Minbet/Okebet/Palmerbet/Playup/Realbookie/Sportsbet/Tab/Topsport/Zbet</t>
  </si>
  <si>
    <t>The Japanese stayers are panels above ours, and the rest of the world. The last time the Japanese came to the Melbourne Spring Carnival was in 2019 when Mer De Glace won the Caulfield Cup and Lys Gracieux won the Cox Plate. The likes of Delta Blues, Pop Rock and Admire Rakti have also dominated. These Japanese horses rate very highly, they are not second stringers. There's always the risk they don't get on the flight or don't make the race, but if they do, we will have secured very juicy prices as they'll be very hard to beat.
Melbourne Cup 7 November
Flemington 3200m HCP G1
Silver Sonic
2.0 units win
$15 Actionbet/Baggybet/Bbet/Betdeck/Bet365/Betgold/Bethunter/Bet Nation/Betr/Bluebet/Boombet/Bossbet/Elitebet/Getsetbet/Mintbet/Okebet/Palmerbet/Playup/Realbookie/Sportsbet/Tab/Tabtouch/Topsport/Unibet/Zbet</t>
  </si>
  <si>
    <t xml:space="preserve">The Japanese stayers are panels above ours, and the rest of the world. The last time the Japanese came to the Melbourne Spring Carnival was in 2019 when Mer De Glace won the Caulfield Cup and Lys Gracieux won the Cox Plate. The likes of Delta Blues, Pop Rock and Admire Rakti have also dominated. These Japanese horses rate very highly, they are not second stringers. There's always the risk they don't get on the flight or don't make the race, but if they do, we will have secured very juicy prices as they'll be very hard to beat.
Melbourne Cup 7 November
Flemington 3200m HCP G1
Breakup
1.0 units win
$18 Bluebet/Tab
$17 Unibet
$16 Baggybet/Bet365/Betgold/Bet Nation/Bossbet/Elitebet/Getsetbet/Mintbet/Okebet/Playup/Realbookie/Tabtouch/Zbet
</t>
  </si>
  <si>
    <t>The Japanese stayers are panels above ours, and the rest of the world. The last time the Japanese came to the Melbourne Spring Carnival was in 2019 when Mer De Glace won the Caulfield Cup and Lys Gracieux won the Cox Plate. The likes of Delta Blues, Pop Rock and Admire Rakti have also dominated. These Japanese horses rate very highly, they are not second stringers. There's always the risk they don't get on the flight or don't make the race, but if they do, we will have secured very juicy prices as they'll be very hard to beat.
Caulfield Cup 21 October
Caulfield 2400m HCP G1
Win Mighty
1.0 units win
$26 Bet365/Ladbrokes/Neds/Unibet
$23 Baggybet/Betdgold/Bossbet/Getsetbet/Mintbet/Okebet/Playup/Realbookie/Zbet
Caulfield Cup 21 October
Caulfield 2400m HCP G1
Breakup
2.0 units win
$21 Pointsbet/Unibet
$18 Baggybet/Betdeluxe/Betgold/Bet Nation/Betr/Bluebet/Boombet/Bossbet/Getsetbet/Minbet/Okebet/Palmerbet/Playup/Realbookie/Sportsbet/Tab/Topsport/Zbet</t>
  </si>
  <si>
    <t xml:space="preserve">Maher/Eustace trained import who is a multiple G3 winner in Ireland 1800m-2400m. Ran 3rd beaten 0.6L at 3000m in France. Was first up last prep in the Doncaster, heavily backed and was held up most of the straight only beaten 3.5L. Runs first up in the Memsie tomorrow. Is being targeted for the Caulfield Cup.
Caulfield Cup 21 October
Caulfield 2400m HCP G1
Win
$51 Pointsbet
$41 Ladbrokes/Palmer/Sportsbet/Tabtouch/Upcoz/Vicbet
$34 Baggybet/Betdeluxe/Betgold/Betnation/Betr/Betright/Blubet/Bossbet/Getsetbet/Mintbet/Okebet/Picnicbet/Playup/Punt123/Rambet/Readybet/Realbookie/Swiftbet/Tab/Unibet/Wishbet/Zbet
Place
$13 Pointsbet
$11 Ladbrokes/Sportsbet/Tabtouch/Vicbet
$9.50 Betright/Playup
</t>
  </si>
  <si>
    <t>4yo gelding trained by Simon Crisford. Has raced in the UK &amp; France. 12 starts for 5 wins (between 2000m-2227m) and 5 placings.
Form this prep has been exceptional. Won over 2000m at Longchamp at G3 level by 1.8L. Then 2nd at Ascot over 2414m at G2 level in the Hardwicke Stakes to Pyledriver, beating home Changingoftheguard and last year's Melbourne Cup favourite Deauville Legend. Ran 3rd in the G1 Coral Eclipse at Sandown carrying topweight to topliner Paddington, beating home Queen Elizabeth winner Dubai Honour. Ran 2nd last start beaten a nose again with the top weight.
Caulfield Cup 21 October
Caulfield 2400m HCP G1
$17 Actionbet/Bbet/Betdeck/Bethunter/Palmerbet/Pointsbet/Punterspal/Sportsbet/Topsport
$16 Elitebet/Getsetbet/Mintbet/Southerncrossbet/Vicbet</t>
  </si>
  <si>
    <t>3yo colt trained by Aiden O'Brien. Similar profile to Adelaide &amp; State Of Rest who both won Cox Plates as Northern Hemisphere 3yos for the O'Brien family. We backed State Of Rest to win at $26 in Futures in 2021.
Cox Plate 28 October
Moonee Valley 2040m WFA G1
WIN
$34 Pointsbet
$26 Baggybet/Betdeluxe/Betgold/Betnation/Betr/Bluebet/Boombet/Bossbet/Elitebet/Getsetbet/Ladbrokes/Mintbet/Okebet/Picnicbet/Playup/Punt123/Rambet/Readybet/Realbookie/Sportsbet/Swiftbet/Tab/Tabtouch/Topsport/Upcoz/Vicbet/Wishbet/Zbet
PLACE
$9 Pointsbet
$7.50 Elitebet/Playup/Sportsbet/Vicbet
$7.25 Bluebet/Ladbrokes/Tab/Tabtouch
Victoria Road won the Breeder's Cup Juvenile over 1760m at Keeneland as a 2yo. Ran 3rd in Ireland at G2 level beaten 1.5L last start.
Cox Plate 28 October
Moonee Valley 2040m WFA G1
WIN
$34 Pointsbet
$26 Baggybet/Betdeluxe/Betgold/Betnation/Betr/Bluebet/Boombet/Bossbet/Elitebet/Getsetbet/Ladbrokes/Mintbet/Okebet/Picnicbet/Playup/Punt123/Rambet/Readybet/Realbookie/Sportsbet/Swiftbet/Tab/Tabtouch/Topsport/Upcoz/Vicbet/Wishbet/Zbet
PLACE
$9 Pointsbet
$7.50 Elitebet/Playup/Sportsbet/Vicbet
$7.25 Bluebet/Ladbrokes/Tab/Tabtouch</t>
  </si>
  <si>
    <t>Late nomination into the Melbourne Cup. 3yo French northern hemisphere filly. Trained by Mikel Delzangles, who won the 2011 Melbourne Cup &amp; 2012 Caulfield Cup with Dunaden.
Melbourne Cup 7 November
Flemington 3200m HCP G1
$26 Actionbet/Bbet/Betdeck/Bethunter/Bluebet/Elitebet/Palmerbet/Sportsbet/Tab/Topsport/Unibet
She won a G2 at Longchamp over 2400m by 2.5L two starts back, then 2,2L 4th at G1 level over 2400m. Would get a featherweight and be ideally suited if makes the trip.</t>
  </si>
  <si>
    <t xml:space="preserve">Consistent type trained by J O'Brien, also aiming for this race. 12 starts for 4 wins and 5 placings and won two starts back under Ryan Moore before 3rd in the Irish St Leger trial.
Caulfield Cup 21 October
Caulfield 2400m HCP G1
Consistent type trained by J O'Brien, also aiming for this race. 12 starts for 4 wins and 5 placings and won two starts back under Ryan Moore before 3rd in the Irish St Leger trial.
Win
$26 Bluebet
$21 Ladbrokes/Playup/Unibet
$19 Pointsbet/Upcoz
$18 Baggybet/Betdeluxe/Betgold/Betnation/Betright/Bossbet/Okebet/Picnicbet/Punt123/Rambet/Readybet/Realbookie/Swiftbet/Tabtouch/Wishbet/Zbet
</t>
  </si>
  <si>
    <t>Northern Hemisphere 3yp trained by J O'Brien who ran 2nd two starts back in the Ballyroan Stakes to Melbourne Cup favourite Vauban. Aiming for this race.
Caulfield Cup 21 October
Caulfield 2400m HCP G1
Win
$17 Palmerbet/Pointsbet/Sportsbet
$16 Tabtouch/Unibet/Upcoz
$15 Baggybet/Betdeluxe/Betgold/Betnation/Betr/Betright/Bluebet/Bossbet/Getsetbet/Ladbrokes/Mintbet/Okebet/Picnicbet/Playup/Punt123/Rambet/Readybet/Realbookie/Swiftbet/Tab/Vicbet/Wishbet/Zbet</t>
  </si>
  <si>
    <t>Strong chance in the Underwood Stakes today. If he wins, his price will shorter considerably here.
Cox Plate 28 October
Moonee Valley 2040m WFA G1
Win
$101 Actionbet/Bbet/Betdeck/Bethunter/Betright/Bluebet/Boombet/Elitebet/Palmerbet/Playup/Punterspal/Sportsbet/Southerncrossbet/Tab/Tabtouch/Topsport/Unibet/Vicbet
Place
$26 Actionbet/Bbet/Betdeck/Bethunter/Betright/Bluebet/Elitebet/Playup/Sportsbet/Tab/Tabtouch/Unibet/Vicbet</t>
  </si>
  <si>
    <t>25 Aug 8.44am</t>
  </si>
  <si>
    <t xml:space="preserve">Won the Fernhill Mile 1600m LR as a 2yo then finished well for 4th in the G1 Champagne Stakes over 1600m. James Cummings has confirmed this horse is targeting this race, and his first two trials this prep suggest he is going very well. Runs first up tomorrow in the Up &amp; Coming Stakes and expect he will keep firming for this race over the next few weeks. 
Spring Champion Stakes 28 October (Pre Noms)
Randwick 2000m 3yo G1
Tom Kitten
1.0 unit win
$13 Sportsbet/Ladbrokes/Neds
$12 Playup/Betr/Pointsbet
 </t>
  </si>
  <si>
    <t>Handles wet or dry ground. Was black type placed as a 2yo in NZ. Won first Aus run for C Waller at Kembla Grange over 2000m by a length and ran +10.7 last 600m the 4th quickest of all runners on the day. Can measure up here.
Spring Champion Stakes 28 October
Randwick 2000m SW 3YOS G1
Before Noms - Refund if horse not nominated
Medatsu
0.5u each way
Win
$51 Betdeluxe/Palmerbet/Sportsbet
$34 Tabtouch/Topsport/Zbet
$31 Baggybet/Betr/Mintbet/Punt123/Swidftbet
Place
$14 Sportsbet
$9.25 Tabtouch
$7.50 Playup
$7.25 Bluebet/Tab
$7 Topsport</t>
  </si>
  <si>
    <t>Handles wet or dry ground. Was black type placed as a 2yo in NZ. Won first Aus run for C Waller at Kembla Grange over 2000m by a length and ran +10.7 last 600m the 4th quickest of all runners on the day. Looks like he will stay all day and should eat up the 2500m.
VRC Derby 4 November
Randwick 2500m SW 3YOS G1
Before Noms - Refund if horse not nominated
Medatsu
0.5u each way
Win
$17 Sportsbet
$16 Betdeluxe/Betnation/Elitebet/Tabtouch/Topsport/Unibet/Zbet
$15 Baggybet/Betr/Bluebet/Boombet/Ladbrokes/Mintbet/Playup/Punt123/Southcrossbet/Swiftbet/Tab/Vicbet
Place
$5 Sportsbet
$4.59 Playup
$4.75 Tabtouch
$4.60 Unibet
$4.50 Bluebet/Ladbrokes/Tab
$4.40 Elitebet/Southcrossbet/Topsport</t>
  </si>
  <si>
    <t xml:space="preserve">Won Rosehill 900m 11 Aug trial coming from 5th to score by a neck +7.8 last 600m the 7th quickest of 137 triallers on the day. Strong debut when 2nd to Write This Way. Then powered home to win at Newcastle over 1400m running +11.8 for the last 600m, the 2nd quickest of 87 runners on the day. Step up to 1850m today at Newcastle and should win again. Sectionals and breeding suggest she has the ability and stamina to feature in an Oaks.
VRC Oaks 9 November
Flemington 2500m SW 3YOS G1
Before Noms - Refund if horse not nominated
Allapercanto
1.0u each way
Win
$51 Elitebet/Palmerbet/Sportsbet/Southcrossbet/Topsport
Place
$14 Sportsbet
$9.50 Elitebet/Southcrossbet/Topsport
 </t>
  </si>
  <si>
    <t>Golden Slipper winner who wasn't far off them in the Golden Rose first up despite pulling up lame. Runs in The Everest on Saturday. Home Affairs with the same trainer/owner ran in the Everest (9th) and then bolted in to win this race by 3.3L. This colt profiles similarly. 
Coolmore Stud Stakes 4 November
Flemington 1200m SW 3YOS G1
Shinzo
1.0u win
Win
$11 Bluebet
$10 Betdeluxe/Betnation/Sportsbet
$9.50 Elitebet/Punterspal/Topsport
$9 Baggybet/Boombet/Goldbet/Ladbrokes/Mintbet/Punt123/Swiftbet/Tabtouch/Unibet/Vicbet/Zbet</t>
  </si>
  <si>
    <t xml:space="preserve">Strong winner first up in the Rosebud. Runs today in the Furious Stakes and should be hard to beat again. Trials and sectionals suggest she is a G1 filly in the making.
Coolmore Stud Stakes 4 November
Flemington 1200m G1 3yos
Tiz Invincible
1.0 unit each way
Win
$51 Palmerbet/Pointsbet/Sportsbet
$34 Tabtouch
$31 Betr/Elitebet/Goldbet/Topsport/Zbet
Place
$14 Sportsbet
$9.25 Tabtouch
$8.50 Goldbet
$8 Betright/Unibet
$7.50 Playup
$7.25 Bluebet/Ladbrokes/Tab
</t>
  </si>
  <si>
    <t>Aiden O'Brien trained northern hemisphere 3yo who has passed the Cup balloting conditions and has won 3 of 6 starts including a Listed race in Ireland. 
Melbourne Cup 7 November
Flemington 3200m HCP G1 (Pre Noms)
Tower Of London
1.0 unit win
$20 BetDeluxe
$18 BetNation
$17 Bet365/Pointsbet/Ladbrokes/Neds
$15 ActionBet/BaggyBet/Bbet /BetDeck/BetGold/BetHunter/BetR/BetRight/BlueBet/BoomBet/BossBet/EliteBet/GetSetBet/MintBet/OkeBet/PalmerBet/PicnicBet/PlayUp/Punt123/RamBet/ReadyBet/RealBookie/Sportsbet/SwiftBet/Tab/TabTouch/TopSport/UpCoz/WishBet/ZBet</t>
  </si>
  <si>
    <t>5.15pm</t>
  </si>
  <si>
    <t>9</t>
  </si>
  <si>
    <t>3</t>
  </si>
  <si>
    <t>6</t>
  </si>
  <si>
    <t>14</t>
  </si>
  <si>
    <t>18</t>
  </si>
  <si>
    <t>2</t>
  </si>
  <si>
    <t>17</t>
  </si>
  <si>
    <t>1</t>
  </si>
  <si>
    <t>Lastotchka</t>
  </si>
  <si>
    <t>Military Mission</t>
  </si>
  <si>
    <t>Absurde</t>
  </si>
  <si>
    <t xml:space="preserve">Staying mare imported from France. Now with the Price/Kent stable. G3 winner over 2800m and 3100m, and multiple G2 placed in the type of French staying races that always measure up here.
$21 Betdeluxe/Betnation/Ladbrokes/Palmerbet/Sportsbet/Unibet
$20 Tabtouch
</t>
  </si>
  <si>
    <t xml:space="preserve">Was strong with the Newcastle Cup, poorly ridden in the Metropolitan but ran well for 4th, then impressive winning the G2 Herbert Power. Skipped the Caulfield Cup to run here. Trained by Gai and can win with a light weight at big odds.
$61 Betdeluxe
$51 Betdeck/Betnation/Betright/Bluebet/Boombet/Elitebet/Goldbet/Palmerbet/Playup/Pointsbet/Sportsbet/Southerncrossbet/Tab/Tabtouch/Topsport/Vicbet
</t>
  </si>
  <si>
    <t xml:space="preserve">Trained by Willie Mullins and won the Ebor last start. Ranks as a strong chance in a weak Melbourne Cup this year.
$19 Betdeluxe/Betnation/Palmerbet/Sportsbet
$17 Betright/Bluebet/Goldbet/Pointsbet/Tab/Tabtouch/Unibet
 </t>
  </si>
  <si>
    <t>15</t>
  </si>
  <si>
    <t>Sat</t>
  </si>
  <si>
    <t>Gold Coast</t>
  </si>
  <si>
    <t>Abounding</t>
  </si>
  <si>
    <t>Magic Millions 3yo Guineas</t>
  </si>
  <si>
    <t>28 Oct 11.02am</t>
  </si>
  <si>
    <t>16 Dec 8.52am</t>
  </si>
  <si>
    <t>Bodyguard</t>
  </si>
  <si>
    <t>Blue Diamond G1 2YO 1200m
24 February
Bodyguard
$14 Playup
$12 Unibet
$11 Betdeluxe/Betr/Bluebet/Boombet/Elitebet/Goldbet/Punterspal/Sportsbet/Tab/Vicbet
$10 Betnation/Ladbrokes/Pointsbet/Tabtouch/Zbet/Topsport</t>
  </si>
  <si>
    <t>10 Feb 9.36am</t>
  </si>
  <si>
    <t>3 Feb 11.21am</t>
  </si>
  <si>
    <t>Eneeza</t>
  </si>
  <si>
    <t>Blue Diamond G1 2YO 1200m
24 February
Eneeza
$11 Sportsbet/Palmerbet
$10 Betdeluxe/Betr/Ladbrokes/Neds/Playup/Zbet
2 units win</t>
  </si>
  <si>
    <t>All In</t>
  </si>
  <si>
    <t>Fearless</t>
  </si>
  <si>
    <t>Blue Diamond G1 2YO 1200m
24 February
Fearless
$51 Playup/Unibet
$34 Bet365/Pointsbet
$31 Betdeluxe/Betr/Zbet
$26 Bluebet/Boombet/Elitebet/Goldbet/Punterspal/Southerncrossbet/Tab/Topsport
0.5 units win</t>
  </si>
  <si>
    <t>18 Feb 8.31pm</t>
  </si>
  <si>
    <t>24 Feb 9.43am</t>
  </si>
  <si>
    <t>Espionage</t>
  </si>
  <si>
    <t>$15 Betr/Ladbrokes
$14Getsetbet/Mintbet/Palmerbet/Picnicbet/Punt23/Rambet/Readybet/Realbookie/Sportsbet/Swiftbet/Tabtouch/Upcoz/Wishbet/Zbet
$13 Bluebet/Goldbet/Pointsbet/Tab/Unibet/Vicbet
Races today in the Silver Slipper Stakes. Is running and trialling like a top quality 2yo who will measure up to the best. Expect he will firm following today's run.</t>
  </si>
  <si>
    <t xml:space="preserve">Lady Of Camelot </t>
  </si>
  <si>
    <t xml:space="preserve">$15 Ladbrokes/Sportsbet/Tabtouch
$14 Mintbet/Punt123/Wishbet
$13 Baggybet/Bluebet/Boombet/Bossbet/Elitebet/Getsetbet/Goldbet/Picnicbet/Playup/Pointsbet/Rambet/Readybet/Realbookie/Southercrossbet/Swiftbet/Tab/Topsport/Unibet/Upcoz/Zbet
Won Kensington 850m 18 Sep trial by 4L +1.5 (2nd quickest), last 600m +1.3 (6th quickest). Ran a close 4th on debut in the Gimcrack. Won Canterbury 900m trial by 8.4L +9.3 quickest of 19 trials on the day +10.6 last 600m quickest of 113 triallers on the day. Won Randwick 741m 22 Jan trial by 2.8L +3.6 3rd quickest of 20 trials on the day. Won the Widden Stakes by 2.8L in good time first up. Led on a hot speed and just run down 2nd beaten in a photo in the Blue Diamond. Ridden with a sit in Hawkesbury trial and won impressively +3.6. That could be the key to her winning. </t>
  </si>
  <si>
    <t>Aft Cabin</t>
  </si>
  <si>
    <t>8 Mar 8.23am</t>
  </si>
  <si>
    <t>18 Mar 10.00am</t>
  </si>
  <si>
    <t>$11 Pointsbet
$10 Unibet
$8 Betright/Bluebet/Palmerbet/Sportsbet/Zbet/Betr
$7.50 Tabtouch
$7 Betdeluxe/Betnation/Ladbrokes/Playup
Has been set for The Galaxy. Expected to run very well in the Challenge Stakes tomorrow with James Mcdonald aboard. Will firm.</t>
  </si>
  <si>
    <t>5</t>
  </si>
  <si>
    <t>16 Mar 9.44am</t>
  </si>
  <si>
    <t>Pride Of Jenni</t>
  </si>
  <si>
    <t>Win
$15 Betr/Bluebet/Boombet/Elitebet/Getsetbet/Goldbet/Ladbrokes/Mintbet/Palmerbet/Playup/Pointsbet/Punt123/Punterspal/Readybet/Realbookie/Sportsbet/ Southerncrossbet/Swiftbet/Tab/Tabtouch/Topsport/Upcoz/Vicbet/Wishbet</t>
  </si>
  <si>
    <t>Cascadian</t>
  </si>
  <si>
    <t>Win
$51 Ladbrokes/Palmerbet/Playup/Pointsbet/Sportsbet/tabtouch
$41 Betr/Getsetbet/Mintbet/Punt123/Readybet/Realbookie/Swiftbet/Upcoz/Wishbet
Place
$14 Playup/Sportsbet
$13.50 Ladbrokes/Neds/Tabtouch</t>
  </si>
  <si>
    <t>Attractable</t>
  </si>
  <si>
    <t xml:space="preserve">Win
$51 Betr/Bluebet/Boombet/Elitebet/Getsetbet/Goldbet/Ladbrokes/Mintbet/Palmerbet/Playup/Pointsbet/Punt123/Punterspal/Readybet/Realbookie/Sportsbet/Southerncrossbet/Swiftbet/Tab/Tabtouch/Topsport/Upcoz/Vicbet/Wishbet
Place
$14 Elitebet/Goldbet/Playup/Sportsbet/ Southerncrossbet/Vicbet
$13.50 Bluebet/Ladbrokes/Tab/Tabtouch
 </t>
  </si>
  <si>
    <t>Desert Lightning</t>
  </si>
  <si>
    <t xml:space="preserve">Win
$51 Bluebet/Boombet/Elitebet/Ladbrokes/Playup/Pointsbet/ Southerncrossbet/Tab/Topsport
$41 Betr/Getsetbet/Mintbet/Punt123/Readybet/Realbookie/Swiftbet/Tabtouch/Upcoz/wishbet
</t>
  </si>
  <si>
    <t>29 Mar 12.01pm</t>
  </si>
  <si>
    <t>Zardozi</t>
  </si>
  <si>
    <t>Willinga Beast</t>
  </si>
  <si>
    <t xml:space="preserve">$21 Pointsbet
$15 Bluebet/Ladbrokes/Sportsbet
$13 Boombet/Elitebet/Punterspal/Southerncrossbet/Tab/Topsport
Only beaten 2.6L in the TJ Smith Stakes on Saturday. Multiple black type placed, races well at Randwick and handles all track conditions. Can race handy or off pace. Kris Lees has won this race 3 years in a row, and 5 times out of 8.
</t>
  </si>
  <si>
    <t>Territory Express</t>
  </si>
  <si>
    <t>8 Apr 8.42am</t>
  </si>
  <si>
    <t>8 Apr 9.70pm</t>
  </si>
  <si>
    <t>$5 Bluebet/Pointsbet
$4.80 Palmerbet/Sportsbet
$4.50 Tab
$4.40 Boombet/Elitebet/Punterspal/Southerncrossbet</t>
  </si>
  <si>
    <t>Willinga Freefall</t>
  </si>
  <si>
    <t>$15 Boombet/Elitebet/Ladbrokes/Palmerbet/Pointsbet/Punterspal/Southercrossbet/Sportsbet/Tab/Tabtouch</t>
  </si>
  <si>
    <t>6 Apr 11.46am</t>
  </si>
  <si>
    <t>Duvana</t>
  </si>
  <si>
    <t xml:space="preserve">Champagne Stakes
20 April Randwick
1600m G1 SW Before Noms
Duvana
2 Units Win
$15 Betr/Bluebet/Boombet/Elitebet/Ladbrokes/Pointsbet/Punterspal/Southerncrossbet/TAB/Tabtouch/Unibet/Topsport/Zbet
 </t>
  </si>
  <si>
    <t>Magic Time</t>
  </si>
  <si>
    <t>11</t>
  </si>
  <si>
    <t xml:space="preserve">All Aged Stakes
20 April Randwick
1400m G1 WFA Before Noms
Magic Time
2 Units Win
$11 Bluebet/Boombet/Elitebet/Goldbet/Ladbrokes/Playup/Punterspal/Southerncrossbet/TAB/Unibet/Topsport/Sportsbet
 </t>
  </si>
  <si>
    <t>5 May 6.05pm</t>
  </si>
  <si>
    <t>Sunshine Coast</t>
  </si>
  <si>
    <t xml:space="preserve">$5 Bluebet/Palmerbet/Pointsbet/Sportsbet
$4.60 Ladbrokes/Unibet/Zbet
$4.50 Tab
Was only 3.5L from 2nd in the hot Queen Elizabeth last start. Has raced 5 times in QLD for 4 wins and a 3rd, 3 of them Group races including the G1 QLD Derby. Is the one to beat here.
</t>
  </si>
  <si>
    <t>$9 Unibet / Pointsbet/Ladbrokes/Neds
$8.50 Betr/Getsetbet/Mintbet/Punt123/Readybet/Realbookie/Swiftbet/Upcoz/Wishbet/Zbet
$8 Playup/Tab/Tabtouch</t>
  </si>
  <si>
    <t>22 Mar 11.57am</t>
  </si>
  <si>
    <t>Riff Rocket</t>
  </si>
  <si>
    <t xml:space="preserve">$51 win / $14 place
Bet365/Betright/Boombet/Elitebet/Sportsbet/Southerncrossbet/Tab/Topsport/Vicbet
We backed Sacred Falls at 50/1 in futures to win this race as a 3yo coming off a Rosehill Guineas run for Chris Waller. Riff Rocket can do the same. </t>
  </si>
  <si>
    <t>Mergeila</t>
  </si>
  <si>
    <t xml:space="preserve">Win
$51 Pointsbet/Unibet/Bet365
$41 Betr/Bluebet/Zbet
$34 Ladbrokes/Neds/Tabtouch
Place
$13 Unibet/Bet365
$11 Bluebet
$9.25 Ladbrokes/Tabtouch
Strong wraps. Has trialled well for J Mac twice. Debuts on Wednesday. Aiming for this race. </t>
  </si>
  <si>
    <t xml:space="preserve">Flemington </t>
  </si>
  <si>
    <t>Eagle Farm</t>
  </si>
  <si>
    <t>29 Aug 4.12pm</t>
  </si>
  <si>
    <t>Switzerland</t>
  </si>
  <si>
    <t>$17 Pointsbet, Bet365
$15 Betdeluxe, Betnation, Betr, Ladbrokes, Topsport, Vicbet, Zbet, Tab
$14 Boombet, Elitebet, Southerncrossbet</t>
  </si>
  <si>
    <t>Traffic Warden</t>
  </si>
  <si>
    <t>$11 Betdeluxe, Betnation, Betr, Palmerbet, Tab
$10 Zbet
$9 Ladbrokes, Topsport, Vicbet, Bet365
$8.50 Boombet, Elitebet, Southerncrossbet</t>
  </si>
  <si>
    <t>16 Aug 8.18am</t>
  </si>
  <si>
    <t>Autumn Glow</t>
  </si>
  <si>
    <t>Flight Stakes
5 October
Randwick 1600m
G1 SW Pre Noms
1 Unit Win
$15 Betdeluxe, Elitebet, Ladbrokes, Palmerbet, Sportsbet, Southerncrossbet, Tab, Unibet</t>
  </si>
  <si>
    <t>31 Aug 11.31am</t>
  </si>
  <si>
    <t>Land Legend</t>
  </si>
  <si>
    <t>$13 Bet365
$11 Betr, Palmerbet, Sportsbet
$9.50 Tabtouch
$9 Zbet</t>
  </si>
  <si>
    <t>26 Jul 5.26pm</t>
  </si>
  <si>
    <t>Epimeles</t>
  </si>
  <si>
    <t>Caulfield Guineas
12 October
Caulfield 1600M
G1 SW Pre Noms
Epimeles
1 Unit Win
$18 Betdeluxe, Betnation, Sportsbet, Palmerbet
$16 Unibet, Pointsbet
$15 Betr, Bluebet, Boombet, Elitebet, Ladbrokes, Southcrossbet, Tab, Tabtouch, Topsport, Zbet
Epimeles has had two starts for two wins. Sprinted well to win at Sandown on debut by 1.5L running the 5th quickest last 200m of the day, then won the Listed Anzac Day Stakes at Flemington by 1.5L at second start running +4.7. Talented Dundeel colt who will be set for this race and has the talent to win it.</t>
  </si>
  <si>
    <t>Angel Capital</t>
  </si>
  <si>
    <t>29 Aug 10.06pm</t>
  </si>
  <si>
    <t>Caulfield Guineas
12 October
Caulfield 1600m
G1 SW Pre Noms
Angel Capital
0.5u each way
Won Cranbourne 1000m 26 Apr maiden by 2L +6.1 the quickest last 200m of 69 runners on the day. Then ran at G2 level in Brisban and ran similar closing sectionals to two G1 placegetters. Looks a type that will really furnish and develop as a 3yo. Had a nice jumpout when 2nd to G3 winner Growing Empire at Cranbourne 800m 19 August. Targeting this race.
Win
$51 Ladbrokes
$41 Tabtouch, Zbet
$34 Betdeluxe, Betnation, Palmerbet, Sportsbet
Place
$13.50 Ladbrokes
$11 Tabtouch
$9.50 Sportsbet
$7.50 Elitebet, Playup, Southerncrossbet</t>
  </si>
  <si>
    <t>Public Attention</t>
  </si>
  <si>
    <t>Caulfield Guineas
12 October
Caulfield 1600m
G1 SW Pre Noms
Public Attention
1u each way
Won on debut at Caulfield in Saturday grade beating Band Of Brothers by 1.5L who then won a G3 next start. Won Cranbourne 800m 26 Aug trial under no pressure +0.9. Targeting this race.
Win
$34 Ladbrokes, Pointsbet
$31 Tabtouch, Zbet
$26 Tab, Unibet, Vicbet
Place
$9.25 Ladbrokes
$8.50 Tabtouch
$7.50 Elitebet, Playup, Southerncrossbet
$7.25 Tab
$7 Unibet, Vicbet</t>
  </si>
  <si>
    <t>Caulfield 1600m
G1 SW Pre Noms
Traffic Warden
1 Unit Win
$15 Betr, Betright
$13 Betdeluxe, Betnation, Palmerbet, Sportsbet, Bet365
$11 Boombet, Elitebet, Pointsbet, Southerncrossbet, Topsport, Vicbet, Tab
Sent: 31 August 11.31am
Land Legend is an import who has trialled very well under a hold twice this prep. 
Won the ATC St Leger at only Australian run by 3L running +12.6 when trained by James Ferguson.
Looks a high-quality stayer now with Chris Waller and a big chance in the major staying races this Spring.</t>
  </si>
  <si>
    <t>6 Oct 1.44pm</t>
  </si>
  <si>
    <t xml:space="preserve">Coco Sun </t>
  </si>
  <si>
    <t xml:space="preserve">Might And Power Stakes
12 October
Caulfield 2000m
G1 WFA Pre Noms
Coco Sun
1 unit each way
Ran a close 3rd in the G1 Australasian Oaks last prep, then won the G1 SA Derby beating Warmonger. Confirmed running here in what could be a small field. 
Win
$15 Betr, Ladbrokes, Neds
$14 Baggybet, Tabtouch, Zbet
$13 Goldbet, Tab, Topsport
Place
$4.25 Tabtouch
$3.80 Sportsbet
$3.50 Betr
$3.33 Ladbrokes/Neds
</t>
  </si>
  <si>
    <t xml:space="preserve">Caulfield Cup
19 October
Caulfield 2400m
G1 HCP Pre Noms
Land Legend
1u Win
$51 Unibet
$34 Baggybet, Betr, Bossbet, Getsetbet, Ladbrokes, Palmerbet, Picnicbet, Playup, Pointsbet, Punt123, Readybet, Realbookie, Sportsbet, Swiftbet, Upcoz, Wishbet, Zbet
 </t>
  </si>
  <si>
    <t>23 Sept 10.12am</t>
  </si>
  <si>
    <t>I Wish I Win</t>
  </si>
  <si>
    <t>The Everest
19 October
Randwick 1200n
WFA Pre Noms
I Wish I Win
3 units win
$5 Betdeluxe, Betnation, Elitebet, Ladbrokes, Palmerbet, Playup, Sportsbet, Southerncrossbet, TAB, Tabtouch, Topsport, Unibet, Vicbet</t>
  </si>
  <si>
    <t>Bella Nipotina</t>
  </si>
  <si>
    <t>The Everest
19 October
Randwick 1200n
WFA Pre Noms
Bella Nipotina
2 units win
$8 Ladbrokes
$7.50 Playup
$7 Betdeluxe, Betnation, Elitebet, Palmerbet, Pointsbet, Sportsbet, Southerncrossbet, TAB, Tabtouch, Unibet, Vicbet</t>
  </si>
  <si>
    <t>Private Eye</t>
  </si>
  <si>
    <t>24 Sept 8.59am</t>
  </si>
  <si>
    <t>The Everest
19 October
Randwick 1200m
WFA Pre Noms
Private Eye
1 unit win
$21 Ladbrokes/Neds/Bet365
$18 Playup
$17 Tabtouch
$15 Betdeluxe, Betnation, Betr, Pointsbet, Palmerbet, Sportsbet, Tab, Topsport, Unibet, Vicbet\</t>
  </si>
  <si>
    <t>My Oberon</t>
  </si>
  <si>
    <t>King Charles III Stakes
19 October
Randwick 1600m
G1 WFA Pre Noms
My Oberon
1.5 units each way
Ran 3rd in this race last year but going better this year. Ran 2nd to Fangirl 2 starts back, then 4 wide no cover in the Epsom from barrier 20 with the top weight and only beaten 3.3L. Key here is it could be a wet track, and he excels on a wet track. His two wet track runs were a G2 win by 1.6L and 2nd beaten a nose in the Doncaster Handicap to Mr Brightside. A wet track is a negative for favourites Fangirl &amp; Pride Of Jenni.
Win
$51 Zbet
$26 Goldbet, Ladbrokes, Neds, Pointsbet, Tab, Topsport, Unibet, Bet365
$23 Playup
$21 Betnation, Boombet, Elitebet, Palmerbet, Sportsbet, Southerncrossbet, Tabtouch
Place
$7.25 Ladbrokes, Neds, Bet365
$7 Elitebet, Southerncrossbet, Unibet
$6.88 Tab
$6.50 Goldbet, Playup
$6 Sportsbet, Tabtouch</t>
  </si>
  <si>
    <t>26 Jul 26 5.26pm</t>
  </si>
  <si>
    <t>Diego Velazquez</t>
  </si>
  <si>
    <t>Cox Plate
26 October
Moonee Valley 2040M
G1 WFA Pre Noms
Diego Velazquez
1 Unit Win
$15 Palmerbet, Sportsbet
$13 Betdeluxe, Betnation, Unibet
3yo Frankel colt trained by Aiden O'Brien. 7 starts for 3 wins, including a G2 over a mile as a 2yo, and a last start 7L demolition of a G3 field over 1800m last start, both in Ireland. 4th beaten 1L in a G1 mile at first 3yo run. Similar profile to Adelaide &amp; State Of Rest who both won Cox Plates as Northern Hemisphere 3yos for the O'Brien family. We backed State Of Rest to win the Cox Plate at $26 in Futures in 2021.</t>
  </si>
  <si>
    <t>10 Oct 20 2.04pm</t>
  </si>
  <si>
    <t>Docklands</t>
  </si>
  <si>
    <t xml:space="preserve">Cox Plate
26 October
Moonee Valley 2040m
G1 WFA All In
Docklands
1 unit each way
Trained by Harry Eustace. Ran 2nd in the Queen Anne G1 at Ascot in the UK two starts back. Overseas runners have an excellent record in this race. Can surprise.
Win
$17 Mintbet, Palmerbet, Pointsbet, Sportsbet
$15 Betr, Betright, Goldbet, Tab, Topsport, Unibet, Bet365
Place
$5 Pointsbet
$4.80 Sportsbet
$4.50 Bet365
$4.20 Elitebet, Playup, Southerncrossbet
</t>
  </si>
  <si>
    <t>28 Aug 9.08am</t>
  </si>
  <si>
    <t>Gallant Son</t>
  </si>
  <si>
    <t>Coolmore Stud Stakes
2 November
Flemington 1200m 3yos G1 Set Weights
Pre Noms
Gallant Son
1u each way
Won Sale 1100m maiden on debut by 6.5L +4.4 running the clear quickest last 800m and 600m out of 106 runners on the day. Had a break and is being targeted at this race. Can measure up at big odds.
Win
$51 Betdeluxe, Betnation, Boombet, Elitebet, Ladbrokes, Palmerbet, Sportsbet, Southcrossbet, Topsport, Unibet, Vicbet
Place
$14 Sportsbet, Vicbet
$13.50 Ladbrokes
$13 Unibet
$10 Goldbet
$9.50 Elitebet, Southcrossbet, Topsport</t>
  </si>
  <si>
    <t>Reserve Bank</t>
  </si>
  <si>
    <t xml:space="preserve"> 29 Aug 10.06pm </t>
  </si>
  <si>
    <t xml:space="preserve">Coolmore Stud Stakes
2 November
Flemington 1200m
G1 SW Pre Noms
Reserve Bank
1u each way
Won Bendigo 1100m 4 June Maiden by 5.6L +6.1 last 400m the quickest of 75 runners on the day. Won Cranbourne 800m 26 Aug trial after racing wide under no pressure _5.3 the quickest of 11 trials on the day, quicker than Estriella. Targeting this race.
Win
$34 Ladbrokes
$26 Betdeluxe, Betnation, Boombet, Elitebet, Palmerbet, Sportsbet, Southerncrossbet, Tab, Topsport, Unibet, Vicbet
Place
$9.25 Ladbrokes
$7.50 Elitebet, Sportsbet, Southerncrossbet, Vicbet
$7.25 Tab
$7 Unibet
 </t>
  </si>
  <si>
    <t>Coolmore Stud Stakes
2 November
Flemington 1200m
G1 SW Pre Noms
Switzerland
1 Unit Win
$15 Ladbrokes, Pointsbet
$13 Betdeluxe, Betnation, Palmerbet, Sportsbet, Zbet, Bet365
$12 Tabtouch</t>
  </si>
  <si>
    <t>12</t>
  </si>
  <si>
    <t>Tue</t>
  </si>
  <si>
    <t>Melbourne Cup
5 November
Flemington 3200m
G1 HCP Pre Noms
Land Legend
2u Win
$34 Sportsbet, Unibet
$31 Baggybet, Bossbet, Getsetbet, Picnicbet, Punt123, Readybet, Tabtouch, Upcoz, Wishbet, Zbet</t>
  </si>
  <si>
    <t>22 Oct 8.35am</t>
  </si>
  <si>
    <t>Interpretation</t>
  </si>
  <si>
    <t>Melbourne Cup
5 November
Flemington 3200m
G1 HCP All In
Interpretation
0.5 units each way
Win
$81 Sportsbet
$67 Bet365
$61 Baggybet, Getsetbet, Palmerbet, Picnicbet, Readybet, Punt123, Swiftbet, Topsport, Upcoz, Wishbet
Place
$21 Sportsbet
$17 Bet365
$14 Betright, Elitebet, Playup, Southerncrossbet
$13.50 Betr, Ladbrokes, Tab, Tabtouch</t>
  </si>
  <si>
    <t>Sharp N Smart</t>
  </si>
  <si>
    <t>Sharp N Smart
0.5 units each way
Win
$81 Palmerbet, Sportsbet
$67 Mintbet
$61 Baggybet, Getsetbet, Picnicbet, Readybet, Punt123, Swiftbet, Topsport, Upcoz, Wishbet
Place
$21 Sportsbet
$14 Betright, Elitebet, Playup, Southerncrossbet
$13.50 Betr, Ladbrokes, Tab, Tabtouch</t>
  </si>
  <si>
    <t>Thu</t>
  </si>
  <si>
    <t>22 Oct 8.34am</t>
  </si>
  <si>
    <t xml:space="preserve">Champions Mile
9 November
Flemington 1600m
G1 WFA Pre Noms
Docklands
1 unit win
$15 Ladbrokes/Neds
$13 Bet365
$12 Unibet
My Oberon
1 unit win
Win
$15 Betright, Pointsbet
$13 Betdeluxe, Betnation, Palmerbet, Sportsbet, Unibet, Bet365
 </t>
  </si>
  <si>
    <t>17 Dec 11.52am</t>
  </si>
  <si>
    <t>Fri</t>
  </si>
  <si>
    <t>Scripted</t>
  </si>
  <si>
    <t>Magic Millions 3yo Guineas
Gold Coast 1400m
Saturday 11 January 2025
All In
Scripted
2 units win
Won Murwillumbah 23 Aug trial by 0.7L under no pressure +4.5 beating some handy types. Won on debut at Lismore by 4.3L in quick time +5.6. Then won for Trial Spy at Doomben at double figure odds +3.7 last 800m then spelled. Unbeaten from 2 starts.
$21 Ladbrokes
$17 Pointsbet, Tabtouch, Bet365
$16 Topsport
$15 Betr, Playup, Sportsbet, Unibet, Vicbet, Tab</t>
  </si>
  <si>
    <t>Dawn Service</t>
  </si>
  <si>
    <t>Magic Millions 3yo Guineas
Gold Coast 1400m
Saturday 11 January 2025
All In
Dawn Service
2 units win
Dawn Service ran very quick time +9.1 winning at Hawkesbury, then not disgraced when 2nd to our superstar Autumn Glow, before leading all the way to win for Unleash at Flemington in Listed grade running +0.9 after running +8.7 for the first half.
$26 Betr, Pointsbet, Topsport, Vicbet, Tab</t>
  </si>
  <si>
    <t>Tuileries</t>
  </si>
  <si>
    <t>Magic Millions 3yo Guineas
Gold Coast 1400m
Saturday 11 January 2025
All In
Tuileries
2 units win
Talented G1 filly in the making who didn't have much luck on debut and raced ungenerously. Won impressively for Unleash first up at Canterbury over 1250m by 3L +9 last 600m the quickest of 60 gallopers on the day.
$31 Palmerbet, Sportsbet, Unibet
$26 Betr, Pointsbet, Tabtouch, Topsport, Vicbet, Tab</t>
  </si>
  <si>
    <t>Icarian Dream</t>
  </si>
  <si>
    <t>Magic Millions 2yo Classic
11 January 2025
Gold Coast 1200m
SW All In
Icarian Dream
1.5u Win
$6 Ladbrokes, Neds, Unibet
$5 Pointsbet</t>
  </si>
  <si>
    <t>Memo</t>
  </si>
  <si>
    <t>13</t>
  </si>
  <si>
    <t>Magic Millions 2yo Classic
11 January 2025
Gold Coast 1200m
SW All In
Memo
1.5u Win
$10 Ladbrokes, Neds
$9 Topsport
$8.50 Elitebet, Palmerbet, Sportsbet, Southerncrossbet</t>
  </si>
  <si>
    <t>Quietly Arrogant</t>
  </si>
  <si>
    <t>Magic Millions 2yo Classic
11 January 2025
Gold Coast 1200m
SW All In
Quietly Arrogant
1u Win
$51 Unibet
$16 Palmerbet, Sportsbet
$15 Betr, Tab</t>
  </si>
  <si>
    <t>Vein Girl</t>
  </si>
  <si>
    <t>Magic Millions 2yo Classic
11 January 2025
Gold Coast 1200m
SW All In
Vein Girl
1u Win
$21 Ladbrokes, Neds
$18 Unibet
$17 Pointsbet</t>
  </si>
  <si>
    <t>Torque To Be Sure</t>
  </si>
  <si>
    <t>Magic Millions 2yo Classic
11 January 2025
Gold Coast 1200m
SW All In
Torque To Be Sure
1u Win
$21 Ladbrokes, Neds
$18 Tab
$17 Elitebet, Palmerbet, Sportsbet, Southerncrossbet, Tabtouch</t>
  </si>
  <si>
    <t>Jimmysstar</t>
  </si>
  <si>
    <t>21 Feb 2.00pm</t>
  </si>
  <si>
    <t>Australian Guineas
G1 3YO 1600m Flemington 3YO SW
1 March
Pre Noms
Angel Capital
3u win
$4 Betdeluxe, Ladbrokes, Neds, Palmerbet, Pointsbet, Sportsbet, Bet365
Won the G2 Autumn Stakes first up as favourite +11.6 last 600m the quickest of 96 runners on the day. The one to beat.</t>
  </si>
  <si>
    <t>Aeliana</t>
  </si>
  <si>
    <t>Too Darn Lizzie</t>
  </si>
  <si>
    <t>Surround Stakes
G1 3YOF 1400m Randwick SW
1 March
All In
Aeliana
0.5u win
Win
$17 Bet365
$15 Betdeluxe, Betr, Elitebet, Goldbet, Palmerbet, Sportsbet, Tab, Topsport, Unibet
Was very impressive winning the G3 VRC Carbine Club Stakes, then an unlucky 2nd in the G1 Thousand Guineas. Horses that have won or placed at G1 level over a mile have won 10 out of the last 13 editions of this race. Would have to back up from this week.
Too Darn Lizzie
0.5u win
Win
$34 Ladbrokes, Neds, Pointsbet, Bet365
$31 Betdeluxe, Palmerbet, Playup, Sportsbet</t>
  </si>
  <si>
    <t>Broadsiding</t>
  </si>
  <si>
    <t xml:space="preserve">Randwick Guineas
G1 3YO 1600m Randwick
8 March
Broadsiding
3u win
$3.50 Betr, Boombet, Goldbet, Tab, Topsport, Unibet, Bet365, Elitebet
G1 Champagne Stakes, JJ Atkins &amp; Golden Rose winner. The one to beat. Runs in the key leadup Hobartville Stakes on Saturday that produces the winner of this race every year.
Public Attention
2u win
$11 Betdeluxe, Betr, Boombet, Elitebet, Goldbet, Palmerbet, Sportsbet, Tab, Tabtouch, Topsport, Unibet, Bet365
Ran 2nd beaten 0.5L a G3 level last prep thn 5th beaten 2.9L in the Caulfield Guineas in first prep. Won the G3 Eskimo Prince strongly first up. Runs in the key leadup Hobartville Stakes on Saturday that produces the winner of this race every year.
Aeliana
2u win
Win
$15 Tab/Bet365/Betr
$14 Tabtouch
$12 Playup
$11 Ladbrokes/Neds/Pointsbet
Was very impressive winning the G3 VRC Carbine Club Stakes, then an unlucky 2nd in the G1 Thousand Guineas. Runs in the key leadup Hobartville Stakes on Saturday that produces the winner of this race every year.
 </t>
  </si>
  <si>
    <t>27 Feb 9.36am</t>
  </si>
  <si>
    <t>Swiftfalcon</t>
  </si>
  <si>
    <t xml:space="preserve">Randwick Guineas
8 March
Randwick 1600m
3YO SW All In
Swiftfalcon
2u Win
$8 Betdeluxe, Betr, Elitebet, Ladbrokes, Neds, Palmerbet, Sportsbet, Vicbet, Tab, Tabtouch
Swiftfalcon flew home for 2nd in the Hobartville Stakes running excellent late sectionals.
We have locked in great prices for Broadsiding at $3.50 (now $2 favourite) and Aeliana $15 (now $6 second favourite).
Worth backing Swiftfalcon also given he looks the only other winning chance in the race.
</t>
  </si>
  <si>
    <t>7 Nov 3.28pm</t>
  </si>
  <si>
    <t>Tupakara</t>
  </si>
  <si>
    <t>Golden Slipper
22 March 2025
Rosehill 1200m
G1 SW All In
Tupakara
0.5u each way
Settled 8th and finished strongly under no pressure for 4th beaten 1.9L in Kensington 850m 23 Sep trial -7.0. Last 200m +0.7 6th quickest. Hampered at multiple stages when 4th in the G3 Gimcrack on debut. Won Warwick Farm 795m 29 Oct trial by 3.1L +2.1 last 600m. Handy filly.
Win
$101 Ladbrokes, Palmerbet, Pointsbet, Sportsbet
$81 Playup
Place
$26 Ladbrokes, Pointsbet/Sportsbet
$14 Southerncrossbet
$13.50 Betr, Tabtouch
$12 Vicbet</t>
  </si>
  <si>
    <t>Wodeton</t>
  </si>
  <si>
    <t>14 Mar 2.50pm</t>
  </si>
  <si>
    <t>Real Class</t>
  </si>
  <si>
    <t xml:space="preserve">Vinery Stud Stakes
29 March
Rosehill 2000m G1
3YOF SW Pre Noms
Real Class
1.5u each way
Win
$34 Ladbrokes, Neds
$26 Betdeluxe, Palmerbet, Sportsbet
$23 PlayUp, Tabtouch
Place
$7.60 Ladbrokes, Neds
$7.50 Sportsbet
$6.50 PlayUp, Tabtouch
 </t>
  </si>
  <si>
    <t>3 Mar 2.05pm</t>
  </si>
  <si>
    <t>Artistic Venture</t>
  </si>
  <si>
    <t>Inglis Sires/Sires Produce Stakes
5 April
Randwick 1400m 2YO G1
All In
Artistic Venture
Flew home for an unlucky 5th on Saturday in the Sweet Embrace. Will really appreciate stepping up To 1400m and looks high quality. 
1u each way
Win
$26 Betdeluxe, Betr, Elitebet, Palmerbet, Sportsbet, Tab, Unibet, Vicbet, Bet365
Place
$7.50 Elitebet, Sportsbet, Vicbet, Bet365
$7.25 Betr, Tab
$7 Unibet</t>
  </si>
  <si>
    <t>22</t>
  </si>
  <si>
    <t>23 Mar 5.17pm</t>
  </si>
  <si>
    <t xml:space="preserve">Doncaster Mile
5 April
Randwick 1600m HCP
All In
Swiftfalcon
2u each way
Win
$21 Ladbrokes, Neds, Unibet
$17 Bet365
$15 Betr , Pointsbet, Tab, Tabtouch
Place
$6 Ladbrokes, Neds, Unibet
$4.50 Betr, Tab, Tabtouch
$4.25 Bet365
3yos have a great record in the Doncaster winning 4 from the last 13.
Swiftfalcon flew home for 2nd first up in the Hobartville running the clear quickest last sectionals of the day +13.5 last 800m. Again ran the best last sectionals when 3rd in the G1 Randwick Guineas. Was a big run when a close 3rd in the Rosehill Guineas after racing back and wide totally against the bias. Has been beaten under 1L in all 3 runs this prep against top quality 3yos.
Is targeting this race, will have a light weight, and meets all the historical profiling and ratings requirements to win this race. 
We backed Sacred Falls at 50/1 to win the Doncaster in 2013 after it ran 2nd in the Rosehill Guineas (when beaten 7L by Dundeel).
</t>
  </si>
  <si>
    <t>Australian Oaks
12 April
Randwick 2400m G1
3YOF SW All In
Real Class
1.5u each way
Win
$18 Betdeluxe, Palmerbet, Sportsbet
$15 Pointsbet, Tabtouch
$14 Elitebet
Place
$5.50 Sportsbet
$4.50 Tabtouch
$4.20 Elitebet</t>
  </si>
  <si>
    <t>Birdman</t>
  </si>
  <si>
    <t>30 May 6.23pm</t>
  </si>
  <si>
    <t>Kimochi</t>
  </si>
  <si>
    <t>Tattersalls Tiara
28 June
Eagle Farm 1400m
G1 SW 3YOs Pre Noms
Kimochi
Flying this prep. Could easily win tomorrow and then start favourite for the Tatts Tiara.
2 Units Win
$9 Bet365
$8 Betr, Elitebet, Sportsbet, Unibet, Vicbet, Pointsbet, Tab
$7.50 Betright
$7 Ladbrokes, Neds, Tabtouch</t>
  </si>
  <si>
    <t xml:space="preserve">Tattersalls Tiara
28 June
Eagle Farm 1400m
G1 SW 3YOs Pre Noms
Abounding
Drew barrier 16 in this race last year and flew home from back and wide for 4th beaten 2.5L. Can win at odds this year. Magic Millions $3M 3YO Guineas Futures winner for us at big odds last year.
1 Unit Win
$26 Betr, Elitebet, Palmerbet, Sportsbet, Unibet, Vicbet, Pointsbet, Tab, Bet365
$23 Betright
$21 Ladrokes, Neds, Tabtouch
 </t>
  </si>
  <si>
    <t>West Of Swindon</t>
  </si>
  <si>
    <t>27 Aug 6.46pm</t>
  </si>
  <si>
    <t>Apocalyptic</t>
  </si>
  <si>
    <t>Golden Rose
27 September
Rosehill G1 1400m
SW 3YOs
All In
0.5u Win
$26 Betr, Ladbrokes, Neds, Tab, Tabtouch, Unibet, Vicbet, Bet365</t>
  </si>
  <si>
    <t>9 Sept 6.52pm</t>
  </si>
  <si>
    <t>Golden Rose
27 September
Rosehill 1400m G1 3YOs
All In
Wodeton
2u WIN
Wodeton ran 2nd beaten a nose in the Golden Slipper as a 2yo. He trialled on the Randwick Kensington track 7 August and ran 2nd to Manaal. Ran +3.1 last 400m, the 3rd quickest last 600, 4th quickest last 400m and 2nd quickest last 200m of the open handicapper trials on that track. Ran an unlucky 2nd first up in the G3 San Domenico. Runs in the key leadup the G2 Run To The Rose on Saturday where I expect him to run well and then firm for this race.
$7 Bet365
$6 Betdeluxe, Betr, Betright, Elitebet, Goldbet, Ladbrokes, Neds, Palmerbet, Pointsbet, Sportsbet, Tab,
Tabtouch, Vicbet</t>
  </si>
  <si>
    <t>Skyhook</t>
  </si>
  <si>
    <t xml:space="preserve">Golden Rose
27 September
Rosehill 1400m G1 3YOs
All In
1u WIN
Ran home well for 2nd beaten a neck in Rosehill 29 Jul 900m trial +2.3 last 400m +6.9 the 5th quickest of 113 triallers on the day. Won the Listed Rosebud first up. Runs in the key leadup the G2 Run To The Rose on Saturday where I expect him to run well and then firm for this race.
$11 Betdeluxe, Betr, Betright, Elitebet, Goldbet, Palmerbet, Sportsbet, Tab, Vicbet, Bet365
</t>
  </si>
  <si>
    <t>26 Sept 5.26pm</t>
  </si>
  <si>
    <t>Piggyback</t>
  </si>
  <si>
    <t>The Metropolitan
04 October
Randwick 2400m G1 HCP
All In
Piggyback
0.5u each way
Can win on Saturday and then get into the Metrop field with a light weight. Worth a spec at the huge price. 
Win
$201 Betdeluxe, Betnation, Betr, Elitebet, Goldbet, Ladbrokes, Palmerbet, Pointsbet, Vicbet,
Sportsbet, Tab, Tabtouch, Unibet, Bet365
Place
$51 Betr, Elitebet, Goldbet, Ladbrokes, Vicbet, Sportsbet, Tab, Tabtouch, Unibet, Bet365</t>
  </si>
  <si>
    <t>The Metropolitan
04 October
Randwick 2400m G1 HCP
All In
Piggyback
0.5u each way
Can win on Saturday and then get into the Metrop field with a light weight. Worth a spec at the huge price. 
Win
$201 Betdeluxe, Betnation, Betr, Elitebet, Goldbet, Ladbrokes, Palmerbet, Pointsbet, Vicbet,
Sportsbet, Tab, Tabtouch, Unibet, Bet365
Place
$51 Betr, Elitebet, Goldbet, Ladbrokes, Vicbet, Sportsbet, Tab, Tabtouch, Unibet, Bet366</t>
  </si>
  <si>
    <t>Flight Stakes
04 October
Randwick G1 1600m
SW 3YOs
Pre Noms
2u Win
$13 Elitebet, Ladbrokes, Neds, Pointsbet, Bet365
$12 Vicbet
$11 Tabtouch, Tab, Unibet, Betr, Sportsbet</t>
  </si>
  <si>
    <t>17 Aug 6.46pm</t>
  </si>
  <si>
    <t>28 Sept 1.29pm</t>
  </si>
  <si>
    <t>The Metropolitan
04 October
Randwick 2400m G1 Hcp
All In
Birdman
3u Win
Won the key lead up over 2000m. Has been set for this and drops to 51.5kg. Expect him to start a firm favourite. 
$4.60 Betr, Ladbrokes, Neds, Elitebet, Goldbet, Tabtouch
$4.50 Betdeluxe, Betnation, Pointsbet, Sportsbet, Tab</t>
  </si>
  <si>
    <t>Etna Rosso</t>
  </si>
  <si>
    <t>The Metropolitan
04 October
Randwick 2400m G1 Hcp
All In
Etna Rosso
1u Win
Finished home strongly in the key lead up over 2000m for 3rd. Drops to 50kg here. 
$13 Unibet
$11 Betdeluxe, Betnation, Betr, Elitebet, Goldbet, Ladbrokes, Neds, Sportsbet, Tab, Tabtouch, Pointsbet</t>
  </si>
  <si>
    <t>Trav</t>
  </si>
  <si>
    <t>Regal Award</t>
  </si>
  <si>
    <t>Caulfield Guineas
11 October
Caulfield 1600m G1 3YOs
All In
Regal Award
0.5u win
Settled a distant 3rd and finished home strongly under some riding to win Pakenham 1000m 12 Aug jumpout 58.56 beating a handy metro class sprinter. Ran 3L quicker than G1 winner Stretan Angel did in other jumpout. Ran a close 2nd on debut last prep at Geelong running the 2nd quickest last 600m of 77 runners on the day +8.6. Poor ride first up when 5th beaten 2.6L after racing wide no cover throughout. Won easily second up by 2.4L last start. Favourite to win again on Saturday.
Win
$18 Palmerbet, Sportsbet
$17 Ladbrokes, Neds, Pointsbet
$15 Betr, Bet365</t>
  </si>
  <si>
    <t>Caulfield Guineas
11 October
Caulfield 1600m G1 3YOs
All In
West Of Swindon
0.5u win
Sat 3 wide no cover last start at Flemington and stuck on well for 2nd beaten 1.5L by Vinrock. Looks a strong chance tonight in the G2 Stutt Stakes, then can take the next step into the Caulfield Guineas.
Win
$26 Betr, Palmerbet, Sportsbet, Bet365
$17 Ladbrokes, Neds, Pointsbet, Unibet</t>
  </si>
  <si>
    <t>Fermoy</t>
  </si>
  <si>
    <t>Caulfield Guineas
11 October
Caulfield 1600m G1 3YOs
All In
Fermoy
Ratings are on an upward spiral every run. Trained by C Waller. Can win on Saturday then progress to the Guineas.
0.5u win
Win
$101 Ladbrokes, Neds, Pointsbet
$51 Betr</t>
  </si>
  <si>
    <t>Romantic Encounter</t>
  </si>
  <si>
    <t>Caulfield Guineas
11 October
Caulfield 1600m G1 3yos
All In
Romantic Encounter
0.5u Win
Ran a close 2nd to West Of Swindon in the Stutt Stakes. He has turned into $8. 
$34 Ladbrokes, Neds, Pointsbet, Unibet
$26 Betdeluxe, Betnation, Betr, Betright, Elitebet, Goldbet, Sportsbet, Tab</t>
  </si>
  <si>
    <t>9 Oct 5.01pm</t>
  </si>
  <si>
    <t>Vauban</t>
  </si>
  <si>
    <t>Caulfield Cup
18 October
Caulfield 2400m G1 Handicap
All In
Vauban
1u WIN
Arguably should have won both of his 2400m runs in Australia, with an unlucky 3rd in the G1 WFA Tandred Stakes followed up by an unlucky 5th in the Metropolitan last start when shuffled back near last and flew home in impeded traffic to be beaten less than 1.5L. Has been set for this and the Melbourne Cup.
$17 Unibet, Bet365
$16 Betdeluxe, Betnation, Palmerbet, Sportsbet
$15 Betr, Goldbet, Ladbrokes, Neds, Playup, Pointsbet, Tab, Tabtouch, Vicbet</t>
  </si>
  <si>
    <t>Presage Nocturne</t>
  </si>
  <si>
    <t>Caulfield Cup
18 October
Caulfield 2400m G1 Handicap
All In
Presage Nocturne
1u WIN
Has a G3 win and G1 and G2 placings in France in his last 3 starts. That form always holds up. Has won over 2500m. Profiles as a good chance here and then onto the Melbourne Cup.
$21 Betdeluxe, Betnation, Ladbrokes, Neds, Palmerbet, Pointsbet, Sportsbet, Bet365
$20 Playup, Tabtouch
$19 Unibet, Vicbet</t>
  </si>
  <si>
    <t>Golden Snap</t>
  </si>
  <si>
    <t>Caulfield Cup
18 October
Caulfield 2400m G1 Handicap
All In
Golden Snap
1u WIN
Japanese import and they must always be respected. Has won over 2400m, and is a G2 performer. Can win.
$16 Betdeluxe, Betnation, Palmerbet, Sportsbet
$15 Betr, Betright, Bet365</t>
  </si>
  <si>
    <t>Briasa</t>
  </si>
  <si>
    <t xml:space="preserve">The Everest
18 October
Randwick 1200m G1
Pre Noms
Briasa
2u WIN
Won the G2 Premiere Stakes last start and won the G1 TJ Smith in the Autumn. Just profiles perfectly for this race.
$11 Betdeluxe, Betnation, Betr, Betright, Boombet, Elitebet, Goldbet, Minbet, Pointsbet, Sportsbet,
Tab, Tabtouch, Vicbet
</t>
  </si>
  <si>
    <t xml:space="preserve">The Everest
18 October
Randwick 1200m G1
Pre Noms
Jimmysstar
1u WIN
Flew home for a close 2nd in the G2 Premiere Stakes last start and won the G1 Oakleigh Plate &amp; G1 All Aged Stakes in the Autumn. Will be flying home late.
$15 Betdeluxe, Betnation, Betr, Mintbet, Palmerbet, Sportsbet
$13 Boombet, Elitebet, Pointsbet, Tab, Tabtouch, Vicbet, Bet365
</t>
  </si>
  <si>
    <t>Tempted</t>
  </si>
  <si>
    <t>The Everest
18 October
Randwick 1200m G1
Pre Noms
Tempted
1u WIN
3yos have a good record in the Everest and she won the G2 Run To The Rose impressively before running 3rd in the hotly run Golden Rose. 
$17 Betdeluxe, Betnation, Betr, Betright, Boombet, Elitebet, Mintbet, Palmerbet, Plauyp, Pointsbet,
Sportsbet, Tab, Tabtouch, Vicbet, Bet365</t>
  </si>
  <si>
    <t>Thousand Guineas
18 October
Caulfield G1 1600m
SW 3YOs
Pre Noms
Apocalyptic
1u Win
$26 Betr, Ladbrokes, Neds, Palmerbet, Pointsbet, Sportsbet, Tab, Tabtouch, Unibet, Bet365</t>
  </si>
  <si>
    <t>Chateau Eze</t>
  </si>
  <si>
    <t>Thousand Guineas 
18 October
Caulfield 1600m G1 3yos
All In
Chateau Eze
0.5u Win
Ran 2nd on a hot speed to Yum in the Guineas Prelude. 
$19 Betdeluxe, Betnation, Palmerbet, Sportsbet
$15 Betr, Betright, Elitebet. Goldbet, Pointsbet, Tabtouch, Tab</t>
  </si>
  <si>
    <t>1 Oct 10.22am</t>
  </si>
  <si>
    <t>Meydaan</t>
  </si>
  <si>
    <t>Caulfield Cup
18 October
Caulfield 2400m G1 HCP
All In
Meydaan
1u Win
Meydaan is trained and owned the same connections at West Wind Blows (2nd beaten a head in the 2023 Caulfield Cup) and Without A Fight who won a Melbourne Cup for Freedman.
Maydaan ran a close 3rd to Gaivellotto &amp; Kalpana last start which is top quality Arc level form. Horse has landed in Australia.
$15 Betr, Ladbrokes, Neds, Palmerbet, Pointsbet, Sportsbet, Unibet</t>
  </si>
  <si>
    <t>Getta Good Feeling</t>
  </si>
  <si>
    <t>Epsom Handicap
4 October
Randwick 1600m
G1 Handicap Pre Noms
Autumn Glow
3 Units Win
$6 Betr, Ladbrokes, Neds, Tabtouch, Unibet, Tab</t>
  </si>
  <si>
    <t>23 Oct 1.36pm</t>
  </si>
  <si>
    <t>Champagne Hero</t>
  </si>
  <si>
    <t>Spring Champion Stakes
25 October
Randwick 2000m G1 3yo
Pre Noms
I believe one of the two below horses will win the G3 Gloaming Stakes on Saturday. Expect both to run well and firm for the G1 Spring Champion in a fortnight.
Champagne Hero
Champagne Hero is a colt trained by Waterhouse/Bott with 2 wins from 4 starts. Won by over 4L at Newcastle last start +6.2 above standard. Bred to stay by Maurice.
1u WIN
$12 Bet365
$11 Betdeluxe, Betnation, Betr, Betright, Elitebet, Goldbet, Pointsbet, Sportsbet, Tab, Tabtouch,
Vicbet</t>
  </si>
  <si>
    <t>Master Of The Air</t>
  </si>
  <si>
    <t>Spring Champion Stakes
25 October
Randwick 2000m G1 3yo
Pre Noms
Master Of The Air
Master Of The Air is a Waller trained colt who has won his last 2 starts from 4 overall. Won as favourite at Kembla last start +3.4 above standard time. By Dundeel so will appreciate the step up in distance.
1u WIN
$15 Betdeluxe, Betnation, Betr, Betright, Elitebet, Goldbet, Pointsbet, Sportsbet, Tab, Tabtouch,
Vicbet, Ladbrokes, Neds, Bet365</t>
  </si>
  <si>
    <t>Sheeza Diva</t>
  </si>
  <si>
    <t>23 Sept 1.36pm</t>
  </si>
  <si>
    <t xml:space="preserve">Coolmore Stud Stakes
01 November
Flemington 1200m 3YO G1
Pre Noms
Skyhook
Ran home well for 2nd beaten a neck in Rosehill 29 Jul 900m trial +2.3 last 400m +6.9 the 5th quickest of 113 triallers on the day. Won the Listed Rosebud first up. Held up in the straight and finished strongly for 3rd in the Run To The Rose. Expected to run very well in the Golden Rose, and then trainer has confirmed will target this race.
1u WIN
$15 Betdeluxe, Betnation Betr, Betright, Elitebet, Goldbet, Ladbrokes, Palmerbet, Pointsbet, Sportsbet, Tab, Tabtouch, Unibet, Vicbet
</t>
  </si>
  <si>
    <t>Amazake</t>
  </si>
  <si>
    <t>Victoria Derby
01 November
Flemington 2500m G1 3YOs
Pre Noms
Amazake
1u each way
Ciaron Maher trained 3yo by Maurice. Ran 2nd in Saturday grade on debut, then wide no cover when beaten 3.8L at Listed level. Settled last over 1400m first up this prep and finished home strongly for 6th beaten 3.8L +5.5 last 400m the 5th quickest of 75 runners on the day. Bred to run a trip and being set for this race.
Win
$51 Betright, Elitebet, Goldbet, Pointsbet, Tab, Tabtouch
Place
$14 Elitebet, Goldbet
$13.50 Tab, Tabtouch
$13 Betright</t>
  </si>
  <si>
    <t>Melbourne Cup
04 November
Flemington 3200m G1 HCP
All In
Trav
0.5u each way
Trav has had two 3200m starts in NZ. Missed the start hopelessly in the Wellington Cup and was a huge run for 4th beaten 2.5L. Then won the Auckland Cup. Is a real two miler being set for the Melbourne Cup. Worth a spec if he can sneak into the field. 
Win
$101 Betdeluxe, Betnation, Betr, Betright, Elitebet, Goldbet, Ladbrokes, Palmerbet, Pointsbet, Sportsbet, Tab, Tabtouch, Unibet
Place
$26 Betright, Betr, Elitebet, Goldbet, Ladbrokes, Pointsbet, Sportsbet, Tab, Tabtouch, Unibet</t>
  </si>
  <si>
    <t>22 Oct 8.01pm</t>
  </si>
  <si>
    <t xml:space="preserve">VRC Oaks
Thu 06 November
Flemington 2500m G1 3YOF
Pre Noms
Sheeza Diva
1u each way
Three starts ago won maiden at Hawkesbury +6.4. Two starts ago Ran 3rd at Kembla Grange beaten 1.3L +3.4 last 800m +7.5 3rd quickest of 80 runners on the day. Last start in the G3 Gloaming Stakes settled 10th and ran home strongly for 4th beaten 2.8L +2.4 last 600m the clear quickest of the race. Looks to be getting better as the distances increase and runs in the G1 Spring Champion on Saturday.
Win
$34 Betnation, Palmerbet
$26 Betr, Betright, Goldbet, Ladbrokes, Neds, Tab, Vicbet, Sportsbet, Betdeluxe, Bet365
Place
$7.50 Sportsbet, Goldbet, Vicbet, Bet365
$7.25 Betr, Ladbrokes, Neds. Tab
$7 Betright
</t>
  </si>
  <si>
    <t>9 Sept 5.49pm</t>
  </si>
  <si>
    <t>VRC Oaks
6 November
Flemington 2500m
G1 3YOF
Pre Noms
Getta Good Feeling
1u WIN
So You Think filly trainer by Danny O'Brien with strong wraps on her. Has had two starts. Came from well back to fly home for 3rd on debut at Geelong when ran the quickest closing sectionals of all 76 runners on the day. Ran a good 3rd first up at Sandown.
Win
$26 Sportsbet, Betdeluxe
$15 Elitebet, Pointsbet
$11 Betr, Betright, Goldbet, Ladbrokes, Neds, Tab, Tabtouch, Unibet, Bet365
Place (feel free to back to place also if you can get one of the below odds)
$7.50 Sportsbet
$4.80 Elitebet</t>
  </si>
  <si>
    <t>Champions Mile
8 November
Flemington 1600m
G1 WFA Pre Noms
Autumn Glow
1 Unit Win
$15 Betr, Ladbrokes, Neds, Pointsbet, Tabtouch, Unibet, Tab</t>
  </si>
  <si>
    <t>Champions Sprint
08 November
Flemington 1200m G1 WFA
Pre Noms
Magic Time
2u each way
Magic Time is 6yo mare, who have a strong betting profile in this race having won 3 from 28 runners. Mares have won 3 from 38 runners.
The Everest has proven the key lead up race over the past 7 years since its inception, with 5/7 winners of this race having come out of an Everest run.
Most of the Everest runners are running in the Russell Balding this week, and so a query if they will back up again here?
The other Everest Runner very likely to run here is Joliestar, who is favourite, and won't like it if the track is wet which is quite likely, whilst Magic Time will love the sting out of the ground.
Magic Time won the G3 Cockram Stakes impressively first up, then was a good 3rd in the Manikato, before racing back and wide in The Everest from the outside barrier, and although she ran last was only beaten 4.25L and ran some of the best last 600m sectionals of the race.
Is a multiple G1 winner and a big price here for a high quality sprinter with the right profile to win the race!
Win
$27 Betdeluxe, Betnation, Palmerbet, Sportsbet
$26 Betr, Betright, Elitebet, Goldbet, Ladbrokes, Ned, PlayUp, Pointsbet, Tab, Tabtouch, Unibet,
Vicbet
Place
$7.50 PlayUp, Sportsbet
$7.25 Ladbrokes, Ned, Tabtouch
$7 Unibet, Vicbet
$6.55 Betr,
$6.50 Goldbet</t>
  </si>
  <si>
    <t>31 Oct 11.55am</t>
  </si>
  <si>
    <t>20 Dec 12.18pm</t>
  </si>
  <si>
    <t>Ascot</t>
  </si>
  <si>
    <t>Apulia</t>
  </si>
  <si>
    <t>Diamond Scene</t>
  </si>
  <si>
    <t xml:space="preserve">Perth Cup
01 January
Ascot 2400m
All In
Apuila and Diamond Scene are expected to run very well in the CB Cox Stakes today and then start favourites in the Perth Cup on New Year's Day.
Apulia ran 2nd beaten a nose in the VRC Derby has a 3yo, and Diamond Scene ran 2nd in the Perth Cup last year.
Apulia
2 units Win
$5 Tabtouch, Bet365
$4.50 Ladbrokes, Neds, Pointsbet
$4.20 Unibet
Diamond Scene
2 units Win
$6 Betdeluxe, Betnation, Palmerbet, Sportsbet
$5 Betr, Betright, Goldbet, Pointsbet, Tab, Tabtouch, Unibet, Bet365
 </t>
  </si>
  <si>
    <t>20 Dec 12.07pm</t>
  </si>
  <si>
    <t xml:space="preserve">Gold Coast </t>
  </si>
  <si>
    <t>The Machine Gun</t>
  </si>
  <si>
    <t>Magic Millions 2YO Classic
17 January
Gold Coast 1200m
All In
0.5 units each way
Win
$101 Betr, Betright, Ladbrokes, Neds, Pointsbet, Tabtouch, Unibet
Place
$26 Betr, Betright, Ladbrokes, Neds, Pointsbet, Tabtouch, Unibet</t>
  </si>
  <si>
    <t>19 Dec 8.11pm</t>
  </si>
  <si>
    <t>Half Pipe</t>
  </si>
  <si>
    <t>Magic Millions 2YO Classic
17 January
Gold Coast 1200m
All In
1 unit each way
Win
$51 Betr, Betright, Ladbrokes, Neds, Pointsbet, Tabtouch, Unibet, Tab
Place
$13.50 Betr, Ladbrokes, Neds, Tabtouch, Tab
$13 Betright, Pointsbet, Unibet</t>
  </si>
  <si>
    <t>Closer To Free</t>
  </si>
  <si>
    <t>Blue Diamond Stakes
21 February
1200m G1 2yos Caulfield
Closer To Free
Debutante. Led and won Caulfield 800m jumpout today by a long neck beating Eternal Warrior who won the Listed Merson Cooper Stakes on debut. The 3rd horse behind Eternal Warrior in that race (Alibaba) then won the Listed Blue Diamond C&amp;G Preview last week, and there were a couple of other beaten runners who had placed at black type level previously, so the form holds up well.
$101 Win / $26 Place most bookies
1 unit each way</t>
  </si>
  <si>
    <t>29 Jan 3.07pm</t>
  </si>
  <si>
    <t>20 Feb 12.14pm</t>
  </si>
  <si>
    <t>All Star Mile
Flemington 1600m G1
7 March
Pride Of Jenni
2 units win
$5 Sportsbet/Palmerbet/Ladbrokes Neds/many others
Being set for this race first up. Reportedly flying. Has bolted in her past two first up runs winning by big margins in quick time.</t>
  </si>
  <si>
    <t>Golden Slipper
21 March
Rosehill 1200m G1 2yo
All In
0.5 units each way
Win
$101 Betr, Betright, Colossal, Elitebet, Goldbet, Palmerbet, Pointsbet, Tab, Sportsbet,
Tabtouch, Unibet
Place
$26 Betr, Betright, Colossal, Elitebet, Goldbet, Pointsbet, Tab, Sportsbet, Tabtouch,
Unibet</t>
  </si>
  <si>
    <t>Golden Slipper
21 March
Rosehill 1200m G1 2yos
All In
1 unit each way
Win
$201 Betright Elitebet, Ladbrokes, Neds, Pointsbet, Tabtouch, Unibet
$101 most others
Place
$51 Betright, Elitebet, Ladbrokes, Neds, Pointsbet, Tabtouch, Unibet
$26 most others</t>
  </si>
  <si>
    <t>20 Feb 10.53am</t>
  </si>
  <si>
    <t>Sixties</t>
  </si>
  <si>
    <t>Doncaster Mile
G1 1600m HCP Randwick
4 April 2026
Chris Waller has won 4 Doncasters with another 5 placegetters from his past 50 runners.
3yo Colts have won 4 from 21.
Waller has 2 potential G1 miler colts aiming for the Doncaster mile, as well as a rough lightweight chance also.
Sixties
$26 Tab/Tabtouch/Betright/Hotbet/Elitebet/Betgold/Allbets/Colossalbet
1 unit win
G3 winner last prep beating subsequent G1 winner Autumn Boy. Has won both starts this prep, last start by 1.4L at G3 level after racing wide no cover throughout. Runs in the Australian Guineas at Flemington next week.
Wodeton
$51 Tab/Betright/Hotbet/Elitebet/Betgold/Allbets/Colossalbet
0.5 units win
2nd in the G1 Golden Slipper as a 2yo and G1 Golden Rose as a 3yo. Was a solid 3rd first up behind Tempted at G3 level and runs in the G2 Hobartville Stakes at Rosehill on Saturday.
Emirate
$201 Unibet
$151 Bet365
$101 All others
0.5 units win
Ran 5th beaten 2.9L by Broadsiding &amp; Traffic Warden in a strong G1 Golden Roe 2 years ago. Gelded and profiles as the type who could be a sneaky Waller lightweight chance in a race like this. Resumes on Saturday in a BM78 at Rosehill.</t>
  </si>
  <si>
    <t>Emirate</t>
  </si>
  <si>
    <t>16</t>
  </si>
  <si>
    <t>22 Aug 11.25am</t>
  </si>
  <si>
    <t>Sass Appeal</t>
  </si>
  <si>
    <t>Sir Rupert Clarke G1 1400m Caulfield  19 September
Sass Appeal
2u Win
$8 Bet 385. $7 Ladbrokes/Neds. $6.50 Tabtouch/Dabble.
Sass Appeal is a 4yo mare by So You Think targeting this race trained by Danny O'Brien.
Ran 2nd on debut and has since won her past 5 starts, including the LR 1400m Desirable Stakes at Flemington by 2.4L and the G2 1600m Kewney Stakes at Flemington by 2.5L running impressive sectionals both times (+9.6 and +4.8 last 680m).
Won nicely first up and is following a similar preparation to what Sepals took winning this race last year.
Sass Appeal is a high quality on pacer who will be winning G1 races.</t>
  </si>
  <si>
    <t>18 Sept 2.20pm</t>
  </si>
  <si>
    <t>Striking Alibi</t>
  </si>
  <si>
    <t>Flight Stakes
G1 3YOF Randwick 1600m
3 October 2026
Striking Alibi
2u each way
$9 win / $3 place    Sportsbet/Betdeluxe/Betnation/Noisy/Pulsebet/Surge
$8 win / $2.75 place       Unibet/Bet365
$6 win / $2.25 place     Most others
Striking Alibi won a Sat Metro race by 3.1L on debut at Ascot in WA then ran at G2 level. Was transferred to C Waller, settled 7th in a Randwick 1045m trial and finished home strongly  to win by half a length, her last 400m +4.5  was the 2nd quickest of 109 triallers on the day. She beat Revengeance who won the $1M Golden Gift for us last prep. She really took my eye in that trial. Flew home for an unlucky 3rd first up in the G2 Furious Stakes behind Bangkok Hottie who was 3rd up and Chilly Girl who was 2nd up. Striking Alibi was first up there so she’s open to the most improvement. She's a very promising filly and I believe she can win the G2 Tea Rose Stakes 1400m tomorrow and then the Flight Stakes next start. Waller has won this race 3 times in the last 7 years.</t>
  </si>
  <si>
    <t>24 Jul 3.03pm</t>
  </si>
  <si>
    <t>Band Of Brothers</t>
  </si>
  <si>
    <t xml:space="preserve">The Kosciuszko (Pre Noms)
Randwick 1200m
17 October 2026
Band Of Brothers
$11
2 units WIN
Band of Brothers is a rising 5yo gelding trained by Matt Dunn. Since joining the Matt Dunn stable he has had 9 starts for 3 wins and 5 placings.
Band of Brothers led all the way to win the Listed Ramornie Handicap over 1200m by 1.2L in time +2.3L above standard. He beat Pereille who is a consistent black type performer.
Two starts before ran 2nd beaten a nose at Listed level over 1200m by consistent black type performers.
Is being set for this race, races on speed, and has the profile and credentials to be hard to beat.
</t>
  </si>
  <si>
    <t>Profligate</t>
  </si>
  <si>
    <t>Thousand Guineas G1 1600m Caulfield 17 October
Profligate
0.5u Each Way
$26 Win / $7.50 Place
Profligate is a 3yo filly by Xtravagant targeting this race trained by Grahame Begg.
Was held up much of the straight on debut but burst through late to win at Pakenham over 1200m running +4.4 for the last 400m.
Then ran 2nd at Flemington in the Listed Anzac Day Stakes over 1400m running +3.2 for the last 200m, the 3rd quickest of 100 runners.
Has the capability to measure up to G1 level once gets up to 1600m.</t>
  </si>
  <si>
    <t>6 Oct 10.41am</t>
  </si>
  <si>
    <t>Wine Dark Sea</t>
  </si>
  <si>
    <t>Caulfield Cup
17 October
2400m G1 HCP
Wine Dark Sea
$11 Win / $3.50 Place
1u Each Way
On pacer who this prep won at Ascot over 2400m first up by 2L, then won at Carlisle over 2200m by 13L, ran 5th at Newmarket over 2800m beaten 3.3L at odds on, then led all the way to win the G3 Geoffrey Freer by 1.5L at WFA. beating home Dubai Honour. Gets in well at the weights here and Damian Lane booked to ride. All 5 overseas raiders to win this race ran 1st or 2nd in one of their last 2 starts, and either ran in a G1 last start or won last start. Wone Dark Sea meets both of those criteria. Looks a great chance in an average Caulfield Cup.</t>
  </si>
  <si>
    <t>13 Oct 3.54pm</t>
  </si>
  <si>
    <t>My Last Hooray</t>
  </si>
  <si>
    <t>The Kosciuszko
1200m Randwick
Sat 17 Oct
My Last Hooray
$101 Win / $26 Place
1u each way</t>
  </si>
  <si>
    <t>7 Oct 2.15pm</t>
  </si>
  <si>
    <t xml:space="preserve">Tron Bolt </t>
  </si>
  <si>
    <t>Cox Plate
Flemington 2040m G1 WFA
24 October
0.8u each way
$26 win / $7.25 place
Tron Bolt won the JJ Atkins G1 as a 2yo over 1600m. Is a 3yo colt trained by C Waller. Ran 5th beaten 5.2L in the G1 Golden Rose last start which was won in blistering time. Autumn Boy won the Caulfield Guineas last year after running 7th beaten 8.4L in the G1 Golden Rose. If Tron Bolt wins or runs well in the G1 Caulfield Guineas, he likely runs in and firms strongly for the Cox Plate.</t>
  </si>
  <si>
    <t>Diameter</t>
  </si>
  <si>
    <t>Diameter ran 3rd in the G1 Champagne Stakes as a 2yo beaten 0.5L. Is a 3yo colt trained by C Waller. Was strong winning the G2 Stutt Stakes last start after being held up much of the race and charging home late to run the 6th quickest last 200m of the day. If Diameter wins or runs well in the G1 Caulfield Guineas, he likely runs in and firms strongly for the Cox Plate</t>
  </si>
  <si>
    <t>15 Oct 9.20am</t>
  </si>
  <si>
    <t>Stormy Marco</t>
  </si>
  <si>
    <t>Spring Champion Stakes
Randwick 2000m 3yo G1
Sat 24 October
Stormy Marco
$8 Win / $2.50 Place
1.5u Each Way
Finished home strongly for 3rd in the G1 JJ Atkins as a 2yo at his 3rd start.
Ran 2nd first up in the G3 Ming Dynasty, then ran 9th in the G1 Golden Rose. 
Settled well back on a -11L below standard tempo in the G3 Gloaming Stakes last start stepping up to 1800m and finished home strongly only beaten 0.5L. +8.0 ast 800 and +8.6 last 600m the 2nd quickest of the entire day from 10 runners.
C Waller trains, T Berry rides, and has been set for this race throughout the prep</t>
  </si>
  <si>
    <t>19 Oct 8.44am</t>
  </si>
  <si>
    <t xml:space="preserve">Aeliana </t>
  </si>
  <si>
    <t>Light Infantry Man</t>
  </si>
  <si>
    <t>Sir Delius</t>
  </si>
  <si>
    <t>Cox Plate
Flemington 2040m G1 2000m
Sat 24 Oct
Aeliana $5 4u
Light Infantry Man $21 1u
Sir Delius $4.60 1.5u (saver)
There is a forecast for a high level of rain on Friday night and Saturday during the race day at Flemington during this Cox Plate.
This will heavily favour the runners who can handle the potentially very wet and shifty conditions. 
Aeliana will be hard to beat in those conditions in a hard run testing 2040m race.
Light Infantry Man is tough, loves the Flemington 2000m and handles the wet.
Saving on Sir Delius who also handles the wet and peaks third up</t>
  </si>
  <si>
    <t>8 Oct 9.10am</t>
  </si>
  <si>
    <t>Paradoxium</t>
  </si>
  <si>
    <t>Coolmore Stud Stakes
1200m G1 3yos
31 October 2026
Paradoxium
2u Win
$11-$13
Paradoxium led all the way to win the G2 Todman Stakes as a 2yo. Then forgive when wide no cover in the G1 Golden Slipper. Led all the way to win the G3 Poseidon Stakes down the straight first up. Expected to be hard to beat in the G2 Roman Consul Stakes on Saturday. Handles the straight and has plenty of speed.</t>
  </si>
  <si>
    <t>Pembrey</t>
  </si>
  <si>
    <t>Coolmore Stud Stakes
1200m G1 3yos
31 October 2026 Pembrey
1u Win
$18-$21
Led and won Deagon 650m 20 Jan trial by 4.5L +3 (quickest of 3 650m trials) then led and won Doomben 847m 10 Feb trial by 4.1L +6.2 (2nd quickest of 16 trials on the day). Untouched both trials. Led all the way to win easily by 6L on debut in wet going +5.4. Then a terrible ride when restrained and held up most of the straight when a close 5th in the G2 Sweet Embrace. Led all the way to win the G3 Magic Night by 1.3L as a 2yo. Forget G1 Golden Slipper run when drew the carpark and was caught wide throughout. Won Deagon 1050m 4 August trial by 2.5L +1.7 Led and won G2 Silver Shadow Stakes first up by 2.5L in quick +3.7. Then didn't back up in the G2 Furious Stakes. Can bounce back here fresh.</t>
  </si>
  <si>
    <t>Vallice</t>
  </si>
  <si>
    <t>VRC Derby
Flemington 2500m G1 3yos
31 October
Vallice
$8
1u Win
Maurice colt trained by C Maher &amp; ridden my M Zahra. Hit the line well for 2nd in the Super Impose last start. Looks the one to beat for the Derby.</t>
  </si>
  <si>
    <t>15 Oct 9.19am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</si>
</sst>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mm/yyyy;@"/>
    <numFmt numFmtId="165" formatCode="&quot;$&quot;#,##0.00"/>
    <numFmt numFmtId="166" formatCode="_([$$-409]* #,##0_);_([$$-409]* \(#,##0\);_([$$-409]* &quot;-&quot;??_);_(@_)"/>
    <numFmt numFmtId="167" formatCode="0.0%"/>
    <numFmt numFmtId="168" formatCode="0.0"/>
    <numFmt numFmtId="169" formatCode="[$$-409]#,##0"/>
    <numFmt numFmtId="170" formatCode="_([$$-409]* #,##0.00_);_([$$-409]* \(#,##0.00\);_([$$-409]* &quot;-&quot;??_);_(@_)"/>
    <numFmt numFmtId="171" formatCode="d/m/yy;@"/>
  </numFmts>
  <fonts count="24"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0"/>
      <name val="Arial"/>
      <family val="2"/>
    </font>
    <font>
      <b/>
      <sz val="12"/>
      <color rgb="FF000000"/>
      <name val="Calibri"/>
      <family val="2"/>
    </font>
    <font>
      <b/>
      <sz val="12"/>
      <color rgb="FF000000"/>
      <name val="Calibri"/>
      <family val="2"/>
      <scheme val="minor"/>
    </font>
    <font>
      <b/>
      <sz val="12"/>
      <name val="Calibri"/>
      <family val="2"/>
      <scheme val="minor"/>
    </font>
    <font>
      <sz val="12"/>
      <color theme="1"/>
      <name val="Calibri"/>
      <family val="2"/>
      <scheme val="minor"/>
    </font>
    <font>
      <b/>
      <sz val="12"/>
      <color theme="1"/>
      <name val="Calibri"/>
      <family val="2"/>
      <scheme val="minor"/>
    </font>
    <font>
      <sz val="12"/>
      <color rgb="FF000000"/>
      <name val="Calibri"/>
      <family val="2"/>
    </font>
    <font>
      <b/>
      <sz val="11"/>
      <color rgb="FF000000"/>
      <name val="Calibri"/>
      <family val="2"/>
      <scheme val="minor"/>
    </font>
    <font>
      <sz val="8"/>
      <name val="Calibri"/>
      <family val="2"/>
      <scheme val="minor"/>
    </font>
    <font>
      <sz val="12"/>
      <color rgb="FFFF0000"/>
      <name val="Calibri"/>
      <family val="2"/>
      <scheme val="minor"/>
    </font>
    <font>
      <sz val="10"/>
      <color rgb="FF222222"/>
      <name val="Arial"/>
      <family val="2"/>
    </font>
    <font>
      <sz val="10"/>
      <color theme="1"/>
      <name val="Arial"/>
      <family val="2"/>
    </font>
    <font>
      <sz val="11"/>
      <color rgb="FF222222"/>
      <name val="Arial"/>
      <family val="2"/>
    </font>
    <font>
      <sz val="12"/>
      <color rgb="FF000000"/>
      <name val="Calibri"/>
      <family val="2"/>
      <scheme val="minor"/>
    </font>
    <font>
      <sz val="11"/>
      <color theme="1"/>
      <name val="Calibri (Body)"/>
    </font>
  </fonts>
  <fills count="21">
    <fill>
      <patternFill patternType="none"/>
    </fill>
    <fill>
      <patternFill patternType="gray125"/>
    </fill>
    <fill>
      <patternFill patternType="solid">
        <fgColor theme="7" tint="0.79998168889431442"/>
        <bgColor rgb="FF00CCFF"/>
      </patternFill>
    </fill>
    <fill>
      <patternFill patternType="solid">
        <fgColor theme="5" tint="0.39997558519241921"/>
        <bgColor rgb="FF00CCFF"/>
      </patternFill>
    </fill>
    <fill>
      <patternFill patternType="solid">
        <fgColor rgb="FF00B0F0"/>
        <bgColor rgb="FF00CCFF"/>
      </patternFill>
    </fill>
    <fill>
      <patternFill patternType="solid">
        <fgColor theme="5" tint="0.39997558519241921"/>
        <bgColor indexed="64"/>
      </patternFill>
    </fill>
    <fill>
      <patternFill patternType="solid">
        <fgColor rgb="FFFFFF00"/>
        <bgColor rgb="FF00CCFF"/>
      </patternFill>
    </fill>
    <fill>
      <patternFill patternType="solid">
        <fgColor rgb="FFFF0000"/>
        <bgColor indexed="64"/>
      </patternFill>
    </fill>
    <fill>
      <patternFill patternType="solid">
        <fgColor theme="5" tint="0.79998168889431442"/>
        <bgColor rgb="FF00CCFF"/>
      </patternFill>
    </fill>
    <fill>
      <patternFill patternType="solid">
        <fgColor theme="5" tint="0.79998168889431442"/>
        <bgColor indexed="64"/>
      </patternFill>
    </fill>
    <fill>
      <patternFill patternType="solid">
        <fgColor rgb="FF92D050"/>
        <bgColor indexed="64"/>
      </patternFill>
    </fill>
    <fill>
      <patternFill patternType="solid">
        <fgColor rgb="FF92D050"/>
        <bgColor rgb="FF00CCFF"/>
      </patternFill>
    </fill>
    <fill>
      <patternFill patternType="solid">
        <fgColor theme="5" tint="0.59999389629810485"/>
        <bgColor indexed="64"/>
      </patternFill>
    </fill>
    <fill>
      <patternFill patternType="solid">
        <fgColor theme="5" tint="0.59999389629810485"/>
        <bgColor rgb="FF00CCFF"/>
      </patternFill>
    </fill>
    <fill>
      <patternFill patternType="solid">
        <fgColor theme="7" tint="0.79998168889431442"/>
        <bgColor indexed="64"/>
      </patternFill>
    </fill>
    <fill>
      <patternFill patternType="solid">
        <fgColor rgb="FF00FF00"/>
        <bgColor indexed="64"/>
      </patternFill>
    </fill>
    <fill>
      <patternFill patternType="solid">
        <fgColor rgb="FF00FFFF"/>
        <bgColor indexed="64"/>
      </patternFill>
    </fill>
    <fill>
      <patternFill patternType="solid">
        <fgColor rgb="FFFFFF00"/>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indexed="64"/>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s>
  <cellStyleXfs count="3">
    <xf numFmtId="166" fontId="0" fillId="0" borderId="0"/>
    <xf numFmtId="9" fontId="8" fillId="0" borderId="0" applyFont="0" applyFill="0" applyBorder="0" applyAlignment="0" applyProtection="0"/>
    <xf numFmtId="166" fontId="9" fillId="0" borderId="0"/>
  </cellStyleXfs>
  <cellXfs count="141">
    <xf numFmtId="166" fontId="0" fillId="0" borderId="0" xfId="0"/>
    <xf numFmtId="164" fontId="10" fillId="4" borderId="1" xfId="0" applyNumberFormat="1" applyFont="1" applyFill="1" applyBorder="1" applyAlignment="1">
      <alignment horizontal="center" vertical="center"/>
    </xf>
    <xf numFmtId="166" fontId="10" fillId="4" borderId="1" xfId="0" applyFont="1" applyFill="1" applyBorder="1" applyAlignment="1">
      <alignment horizontal="center" vertical="center"/>
    </xf>
    <xf numFmtId="2" fontId="10" fillId="4" borderId="1" xfId="0" applyNumberFormat="1" applyFont="1" applyFill="1" applyBorder="1" applyAlignment="1">
      <alignment horizontal="center" vertical="center" wrapText="1"/>
    </xf>
    <xf numFmtId="166" fontId="10" fillId="4" borderId="1" xfId="0" applyFont="1" applyFill="1" applyBorder="1" applyAlignment="1">
      <alignment horizontal="center" vertical="center" wrapText="1"/>
    </xf>
    <xf numFmtId="166" fontId="11" fillId="4" borderId="1" xfId="0" applyFont="1" applyFill="1" applyBorder="1" applyAlignment="1">
      <alignment horizontal="center" vertical="center" wrapText="1"/>
    </xf>
    <xf numFmtId="165" fontId="11" fillId="4" borderId="1" xfId="0" applyNumberFormat="1" applyFont="1" applyFill="1" applyBorder="1" applyAlignment="1">
      <alignment horizontal="center" vertical="center" wrapText="1"/>
    </xf>
    <xf numFmtId="166" fontId="13" fillId="0" borderId="0" xfId="0" applyFont="1"/>
    <xf numFmtId="164" fontId="10" fillId="4" borderId="4" xfId="0" applyNumberFormat="1" applyFont="1" applyFill="1" applyBorder="1" applyAlignment="1">
      <alignment horizontal="center" vertical="center" wrapText="1"/>
    </xf>
    <xf numFmtId="2" fontId="10" fillId="4" borderId="4" xfId="0" applyNumberFormat="1" applyFont="1" applyFill="1" applyBorder="1" applyAlignment="1">
      <alignment horizontal="center" vertical="center" wrapText="1"/>
    </xf>
    <xf numFmtId="166" fontId="10" fillId="4" borderId="4" xfId="0" applyFont="1" applyFill="1" applyBorder="1" applyAlignment="1">
      <alignment horizontal="center" vertical="center" wrapText="1"/>
    </xf>
    <xf numFmtId="166" fontId="11" fillId="4" borderId="4" xfId="0" applyFont="1" applyFill="1" applyBorder="1" applyAlignment="1">
      <alignment horizontal="center" vertical="center" wrapText="1"/>
    </xf>
    <xf numFmtId="165" fontId="11" fillId="4" borderId="4" xfId="0" applyNumberFormat="1" applyFont="1" applyFill="1" applyBorder="1" applyAlignment="1">
      <alignment horizontal="center" vertical="center" wrapText="1"/>
    </xf>
    <xf numFmtId="2" fontId="11" fillId="11" borderId="4" xfId="0" applyNumberFormat="1" applyFont="1" applyFill="1" applyBorder="1" applyAlignment="1">
      <alignment horizontal="center" vertical="center" wrapText="1"/>
    </xf>
    <xf numFmtId="166" fontId="11" fillId="11" borderId="4" xfId="0" applyFont="1" applyFill="1" applyBorder="1" applyAlignment="1">
      <alignment horizontal="center" vertical="center" wrapText="1"/>
    </xf>
    <xf numFmtId="166" fontId="11" fillId="6" borderId="4" xfId="0" applyFont="1" applyFill="1" applyBorder="1" applyAlignment="1">
      <alignment horizontal="center" vertical="center" wrapText="1"/>
    </xf>
    <xf numFmtId="2" fontId="11" fillId="2" borderId="3" xfId="0" applyNumberFormat="1" applyFont="1" applyFill="1" applyBorder="1" applyAlignment="1">
      <alignment horizontal="center" vertical="center" wrapText="1"/>
    </xf>
    <xf numFmtId="2" fontId="11" fillId="3" borderId="4" xfId="0" applyNumberFormat="1" applyFont="1" applyFill="1" applyBorder="1" applyAlignment="1">
      <alignment horizontal="center" vertical="center" wrapText="1"/>
    </xf>
    <xf numFmtId="165" fontId="11" fillId="3" borderId="4" xfId="0" applyNumberFormat="1" applyFont="1" applyFill="1" applyBorder="1" applyAlignment="1">
      <alignment horizontal="center" vertical="center" wrapText="1"/>
    </xf>
    <xf numFmtId="2" fontId="11" fillId="13" borderId="4" xfId="0" applyNumberFormat="1" applyFont="1" applyFill="1" applyBorder="1" applyAlignment="1">
      <alignment horizontal="center" vertical="center" wrapText="1"/>
    </xf>
    <xf numFmtId="2" fontId="11" fillId="8" borderId="4" xfId="0" applyNumberFormat="1" applyFont="1" applyFill="1" applyBorder="1" applyAlignment="1">
      <alignment horizontal="center" vertical="center" wrapText="1"/>
    </xf>
    <xf numFmtId="2" fontId="11" fillId="8" borderId="3" xfId="0" applyNumberFormat="1" applyFont="1" applyFill="1" applyBorder="1" applyAlignment="1">
      <alignment horizontal="center" vertical="center" wrapText="1"/>
    </xf>
    <xf numFmtId="2" fontId="11" fillId="8" borderId="5" xfId="0" applyNumberFormat="1" applyFont="1" applyFill="1" applyBorder="1" applyAlignment="1">
      <alignment horizontal="center" vertical="center" wrapText="1"/>
    </xf>
    <xf numFmtId="166" fontId="13" fillId="0" borderId="0" xfId="0" applyFont="1" applyAlignment="1">
      <alignment wrapText="1"/>
    </xf>
    <xf numFmtId="166" fontId="13" fillId="0" borderId="3" xfId="0" applyFont="1" applyBorder="1" applyAlignment="1">
      <alignment horizontal="center" vertical="center"/>
    </xf>
    <xf numFmtId="2" fontId="13" fillId="0" borderId="3" xfId="0" applyNumberFormat="1" applyFont="1" applyBorder="1" applyAlignment="1">
      <alignment horizontal="center" vertical="center"/>
    </xf>
    <xf numFmtId="165" fontId="13" fillId="0" borderId="3" xfId="0" applyNumberFormat="1" applyFont="1" applyBorder="1" applyAlignment="1">
      <alignment horizontal="center" vertical="center"/>
    </xf>
    <xf numFmtId="166" fontId="13" fillId="0" borderId="5" xfId="0" applyFont="1" applyBorder="1" applyAlignment="1">
      <alignment horizontal="center" vertical="center"/>
    </xf>
    <xf numFmtId="166" fontId="0" fillId="0" borderId="3" xfId="0" applyBorder="1" applyAlignment="1">
      <alignment horizontal="center" vertical="center"/>
    </xf>
    <xf numFmtId="166" fontId="0" fillId="16" borderId="3" xfId="0" applyFill="1" applyBorder="1" applyAlignment="1">
      <alignment horizontal="center" vertical="center"/>
    </xf>
    <xf numFmtId="166" fontId="0" fillId="7" borderId="3" xfId="0" applyFill="1" applyBorder="1" applyAlignment="1">
      <alignment horizontal="center" vertical="center"/>
    </xf>
    <xf numFmtId="166" fontId="0" fillId="15" borderId="3" xfId="0" applyFill="1" applyBorder="1" applyAlignment="1">
      <alignment horizontal="center" vertical="center"/>
    </xf>
    <xf numFmtId="166" fontId="8" fillId="0" borderId="3" xfId="0" applyFont="1" applyBorder="1" applyAlignment="1">
      <alignment horizontal="center" vertical="center"/>
    </xf>
    <xf numFmtId="2" fontId="8" fillId="0" borderId="3" xfId="0" applyNumberFormat="1" applyFont="1" applyBorder="1" applyAlignment="1">
      <alignment horizontal="center" vertical="center"/>
    </xf>
    <xf numFmtId="165" fontId="8" fillId="0" borderId="3" xfId="0" applyNumberFormat="1" applyFont="1" applyBorder="1" applyAlignment="1">
      <alignment horizontal="center" vertical="center"/>
    </xf>
    <xf numFmtId="166" fontId="8" fillId="0" borderId="5" xfId="0" applyFont="1" applyBorder="1" applyAlignment="1">
      <alignment horizontal="center" vertical="center"/>
    </xf>
    <xf numFmtId="166" fontId="8" fillId="15" borderId="3" xfId="0" applyFont="1" applyFill="1" applyBorder="1" applyAlignment="1">
      <alignment horizontal="center" vertical="center"/>
    </xf>
    <xf numFmtId="2" fontId="0" fillId="0" borderId="3" xfId="0" applyNumberFormat="1" applyBorder="1" applyAlignment="1">
      <alignment horizontal="center" vertical="center"/>
    </xf>
    <xf numFmtId="165" fontId="0" fillId="0" borderId="3" xfId="0" applyNumberFormat="1" applyBorder="1" applyAlignment="1">
      <alignment horizontal="center" vertical="center"/>
    </xf>
    <xf numFmtId="166" fontId="8" fillId="0" borderId="0" xfId="0" applyFont="1" applyAlignment="1">
      <alignment horizontal="center" vertical="center"/>
    </xf>
    <xf numFmtId="166" fontId="8" fillId="0" borderId="7" xfId="0" applyFont="1" applyBorder="1" applyAlignment="1">
      <alignment horizontal="center" vertical="center"/>
    </xf>
    <xf numFmtId="166" fontId="15" fillId="4" borderId="1" xfId="0" applyFont="1" applyFill="1" applyBorder="1" applyAlignment="1">
      <alignment horizontal="center" vertical="center" wrapText="1"/>
    </xf>
    <xf numFmtId="166" fontId="0" fillId="0" borderId="0" xfId="0" applyAlignment="1">
      <alignment horizontal="center" vertical="center"/>
    </xf>
    <xf numFmtId="2" fontId="8" fillId="0" borderId="5" xfId="0" applyNumberFormat="1" applyFont="1" applyBorder="1" applyAlignment="1">
      <alignment horizontal="center" vertical="center"/>
    </xf>
    <xf numFmtId="166" fontId="13" fillId="0" borderId="7" xfId="0" applyFont="1" applyBorder="1" applyAlignment="1">
      <alignment horizontal="center" vertical="center"/>
    </xf>
    <xf numFmtId="2" fontId="13" fillId="0" borderId="5" xfId="0" applyNumberFormat="1" applyFont="1" applyBorder="1" applyAlignment="1">
      <alignment horizontal="center" vertical="center"/>
    </xf>
    <xf numFmtId="164" fontId="10" fillId="4" borderId="9" xfId="0" applyNumberFormat="1" applyFont="1" applyFill="1" applyBorder="1" applyAlignment="1">
      <alignment horizontal="center" vertical="center"/>
    </xf>
    <xf numFmtId="164" fontId="10" fillId="4" borderId="8" xfId="0" applyNumberFormat="1" applyFont="1" applyFill="1" applyBorder="1" applyAlignment="1">
      <alignment horizontal="center" vertical="center" wrapText="1"/>
    </xf>
    <xf numFmtId="166" fontId="0" fillId="0" borderId="7" xfId="0" applyBorder="1" applyAlignment="1">
      <alignment horizontal="center" vertical="center"/>
    </xf>
    <xf numFmtId="2" fontId="10" fillId="4" borderId="10" xfId="0" applyNumberFormat="1" applyFont="1" applyFill="1" applyBorder="1" applyAlignment="1">
      <alignment horizontal="center" vertical="center"/>
    </xf>
    <xf numFmtId="2" fontId="10" fillId="4" borderId="11" xfId="0" applyNumberFormat="1" applyFont="1" applyFill="1" applyBorder="1" applyAlignment="1">
      <alignment horizontal="center" vertical="center" wrapText="1"/>
    </xf>
    <xf numFmtId="2" fontId="0" fillId="0" borderId="5" xfId="0" applyNumberFormat="1" applyBorder="1" applyAlignment="1">
      <alignment horizontal="center" vertical="center"/>
    </xf>
    <xf numFmtId="2" fontId="13" fillId="0" borderId="0" xfId="0" applyNumberFormat="1" applyFont="1" applyAlignment="1">
      <alignment horizontal="center"/>
    </xf>
    <xf numFmtId="2" fontId="14" fillId="0" borderId="0" xfId="0" applyNumberFormat="1" applyFont="1" applyAlignment="1">
      <alignment horizontal="center"/>
    </xf>
    <xf numFmtId="0" fontId="10" fillId="4" borderId="1" xfId="0" applyNumberFormat="1" applyFont="1" applyFill="1" applyBorder="1" applyAlignment="1">
      <alignment horizontal="center" vertical="center"/>
    </xf>
    <xf numFmtId="0" fontId="10" fillId="4" borderId="4" xfId="0" applyNumberFormat="1" applyFont="1" applyFill="1" applyBorder="1" applyAlignment="1">
      <alignment horizontal="center" vertical="center" wrapText="1"/>
    </xf>
    <xf numFmtId="0" fontId="0" fillId="0" borderId="3" xfId="0" applyNumberFormat="1" applyBorder="1" applyAlignment="1">
      <alignment horizontal="center" vertical="center"/>
    </xf>
    <xf numFmtId="166" fontId="0" fillId="7" borderId="6" xfId="0" applyFill="1" applyBorder="1" applyAlignment="1">
      <alignment horizontal="center" vertical="center"/>
    </xf>
    <xf numFmtId="2" fontId="8" fillId="0" borderId="0" xfId="0" applyNumberFormat="1" applyFont="1" applyAlignment="1">
      <alignment horizontal="center"/>
    </xf>
    <xf numFmtId="167" fontId="8" fillId="0" borderId="3" xfId="1" applyNumberFormat="1" applyBorder="1" applyAlignment="1">
      <alignment horizontal="center" vertical="center"/>
    </xf>
    <xf numFmtId="9" fontId="8" fillId="0" borderId="3" xfId="0" applyNumberFormat="1" applyFont="1" applyBorder="1" applyAlignment="1">
      <alignment horizontal="center" vertical="center"/>
    </xf>
    <xf numFmtId="168" fontId="8" fillId="0" borderId="3" xfId="0" applyNumberFormat="1" applyFont="1" applyBorder="1" applyAlignment="1">
      <alignment horizontal="center" vertical="center"/>
    </xf>
    <xf numFmtId="168" fontId="11" fillId="11" borderId="4" xfId="0" applyNumberFormat="1" applyFont="1" applyFill="1" applyBorder="1" applyAlignment="1">
      <alignment horizontal="center" vertical="center" wrapText="1"/>
    </xf>
    <xf numFmtId="168" fontId="13" fillId="0" borderId="3" xfId="0" applyNumberFormat="1" applyFont="1" applyBorder="1" applyAlignment="1">
      <alignment horizontal="center" vertical="center"/>
    </xf>
    <xf numFmtId="167" fontId="11" fillId="11" borderId="4" xfId="1" applyNumberFormat="1" applyFont="1" applyFill="1" applyBorder="1" applyAlignment="1">
      <alignment horizontal="center" vertical="center" wrapText="1"/>
    </xf>
    <xf numFmtId="167" fontId="13" fillId="0" borderId="3" xfId="1" applyNumberFormat="1" applyFont="1" applyBorder="1" applyAlignment="1">
      <alignment horizontal="center" vertical="center"/>
    </xf>
    <xf numFmtId="9" fontId="11" fillId="11" borderId="4" xfId="0" applyNumberFormat="1" applyFont="1" applyFill="1" applyBorder="1" applyAlignment="1">
      <alignment horizontal="center" vertical="center" wrapText="1"/>
    </xf>
    <xf numFmtId="9" fontId="13" fillId="0" borderId="3" xfId="0" applyNumberFormat="1" applyFont="1" applyBorder="1" applyAlignment="1">
      <alignment horizontal="center" vertical="center"/>
    </xf>
    <xf numFmtId="2" fontId="14" fillId="17" borderId="0" xfId="0" applyNumberFormat="1" applyFont="1" applyFill="1" applyAlignment="1">
      <alignment horizontal="center"/>
    </xf>
    <xf numFmtId="2" fontId="8" fillId="17" borderId="0" xfId="0" applyNumberFormat="1" applyFont="1" applyFill="1" applyAlignment="1">
      <alignment horizontal="center"/>
    </xf>
    <xf numFmtId="2" fontId="13" fillId="17" borderId="0" xfId="0" applyNumberFormat="1" applyFont="1" applyFill="1" applyAlignment="1">
      <alignment horizontal="center"/>
    </xf>
    <xf numFmtId="2" fontId="16" fillId="8" borderId="7" xfId="0" applyNumberFormat="1" applyFont="1" applyFill="1" applyBorder="1" applyAlignment="1">
      <alignment horizontal="center" vertical="center" wrapText="1"/>
    </xf>
    <xf numFmtId="2" fontId="16" fillId="3" borderId="1" xfId="0" applyNumberFormat="1" applyFont="1" applyFill="1" applyBorder="1" applyAlignment="1">
      <alignment horizontal="center" vertical="center" wrapText="1"/>
    </xf>
    <xf numFmtId="166" fontId="8" fillId="0" borderId="0" xfId="0" applyFont="1"/>
    <xf numFmtId="166" fontId="13" fillId="0" borderId="0" xfId="0" applyFont="1" applyAlignment="1">
      <alignment horizontal="center" vertical="center"/>
    </xf>
    <xf numFmtId="169" fontId="7" fillId="0" borderId="0" xfId="0" applyNumberFormat="1" applyFont="1" applyAlignment="1">
      <alignment vertical="center"/>
    </xf>
    <xf numFmtId="169" fontId="6" fillId="0" borderId="0" xfId="0" applyNumberFormat="1" applyFont="1" applyAlignment="1">
      <alignment vertical="center"/>
    </xf>
    <xf numFmtId="169" fontId="0" fillId="0" borderId="0" xfId="0" applyNumberFormat="1" applyAlignment="1">
      <alignment vertical="center"/>
    </xf>
    <xf numFmtId="166" fontId="5" fillId="0" borderId="0" xfId="0" applyFont="1" applyAlignment="1">
      <alignment vertical="center"/>
    </xf>
    <xf numFmtId="166" fontId="4" fillId="0" borderId="0" xfId="0" applyFont="1" applyAlignment="1">
      <alignment vertical="center"/>
    </xf>
    <xf numFmtId="169" fontId="3" fillId="0" borderId="0" xfId="0" applyNumberFormat="1" applyFont="1" applyAlignment="1">
      <alignment vertical="center"/>
    </xf>
    <xf numFmtId="166" fontId="19" fillId="0" borderId="0" xfId="0" applyFont="1"/>
    <xf numFmtId="2" fontId="18" fillId="17" borderId="0" xfId="0" applyNumberFormat="1" applyFont="1" applyFill="1" applyAlignment="1">
      <alignment horizontal="center"/>
    </xf>
    <xf numFmtId="166" fontId="19" fillId="0" borderId="0" xfId="0" applyFont="1" applyAlignment="1">
      <alignment vertical="center"/>
    </xf>
    <xf numFmtId="49" fontId="20" fillId="0" borderId="3" xfId="0" applyNumberFormat="1" applyFont="1" applyBorder="1" applyAlignment="1">
      <alignment horizontal="left" vertical="center"/>
    </xf>
    <xf numFmtId="0" fontId="19" fillId="0" borderId="0" xfId="0" applyNumberFormat="1" applyFont="1" applyAlignment="1">
      <alignment vertical="center"/>
    </xf>
    <xf numFmtId="0" fontId="19" fillId="0" borderId="0" xfId="0" applyNumberFormat="1" applyFont="1"/>
    <xf numFmtId="170" fontId="13" fillId="0" borderId="3" xfId="0" applyNumberFormat="1" applyFont="1" applyBorder="1" applyAlignment="1">
      <alignment horizontal="center" vertical="center"/>
    </xf>
    <xf numFmtId="171" fontId="10" fillId="4" borderId="1" xfId="0" applyNumberFormat="1" applyFont="1" applyFill="1" applyBorder="1" applyAlignment="1">
      <alignment horizontal="center" vertical="center"/>
    </xf>
    <xf numFmtId="171" fontId="10" fillId="4" borderId="4" xfId="0" applyNumberFormat="1" applyFont="1" applyFill="1" applyBorder="1" applyAlignment="1">
      <alignment horizontal="center" vertical="center" wrapText="1"/>
    </xf>
    <xf numFmtId="171" fontId="8" fillId="0" borderId="3" xfId="0" applyNumberFormat="1" applyFont="1" applyBorder="1" applyAlignment="1">
      <alignment horizontal="center" vertical="center"/>
    </xf>
    <xf numFmtId="171" fontId="0" fillId="0" borderId="3" xfId="0" applyNumberFormat="1" applyBorder="1" applyAlignment="1">
      <alignment horizontal="center" vertical="center"/>
    </xf>
    <xf numFmtId="171" fontId="13" fillId="0" borderId="3" xfId="0" applyNumberFormat="1" applyFont="1" applyBorder="1" applyAlignment="1">
      <alignment horizontal="center" vertical="center"/>
    </xf>
    <xf numFmtId="170" fontId="0" fillId="0" borderId="3" xfId="0" applyNumberFormat="1" applyBorder="1" applyAlignment="1">
      <alignment horizontal="center" vertical="center"/>
    </xf>
    <xf numFmtId="49" fontId="19" fillId="0" borderId="0" xfId="0" applyNumberFormat="1" applyFont="1"/>
    <xf numFmtId="49" fontId="0" fillId="0" borderId="3" xfId="0" applyNumberFormat="1" applyBorder="1" applyAlignment="1">
      <alignment horizontal="center" vertical="center"/>
    </xf>
    <xf numFmtId="171" fontId="13" fillId="0" borderId="3" xfId="0" applyNumberFormat="1" applyFont="1" applyBorder="1" applyAlignment="1">
      <alignment horizontal="center" vertical="top"/>
    </xf>
    <xf numFmtId="166" fontId="0" fillId="0" borderId="3" xfId="0" applyBorder="1" applyAlignment="1">
      <alignment horizontal="center" vertical="top"/>
    </xf>
    <xf numFmtId="166" fontId="13" fillId="0" borderId="3" xfId="0" applyFont="1" applyBorder="1" applyAlignment="1">
      <alignment horizontal="center" vertical="top"/>
    </xf>
    <xf numFmtId="49" fontId="0" fillId="0" borderId="3" xfId="0" applyNumberFormat="1" applyBorder="1" applyAlignment="1">
      <alignment horizontal="left" vertical="center"/>
    </xf>
    <xf numFmtId="49" fontId="13" fillId="0" borderId="3" xfId="0" applyNumberFormat="1" applyFont="1" applyBorder="1" applyAlignment="1">
      <alignment horizontal="center" vertical="center"/>
    </xf>
    <xf numFmtId="0" fontId="0" fillId="0" borderId="0" xfId="0" applyNumberFormat="1" applyAlignment="1">
      <alignment horizontal="center"/>
    </xf>
    <xf numFmtId="166" fontId="8" fillId="16" borderId="3" xfId="0" applyFont="1" applyFill="1" applyBorder="1" applyAlignment="1">
      <alignment horizontal="center" vertical="center"/>
    </xf>
    <xf numFmtId="49" fontId="0" fillId="0" borderId="0" xfId="0" applyNumberFormat="1" applyAlignment="1">
      <alignment horizontal="left" vertical="center"/>
    </xf>
    <xf numFmtId="2" fontId="0" fillId="0" borderId="0" xfId="0" applyNumberFormat="1" applyAlignment="1">
      <alignment horizontal="right"/>
    </xf>
    <xf numFmtId="166" fontId="13" fillId="0" borderId="0" xfId="0" applyFont="1" applyAlignment="1">
      <alignment horizontal="right"/>
    </xf>
    <xf numFmtId="2" fontId="13" fillId="0" borderId="0" xfId="0" applyNumberFormat="1" applyFont="1" applyAlignment="1">
      <alignment horizontal="right"/>
    </xf>
    <xf numFmtId="0" fontId="0" fillId="0" borderId="0" xfId="0" applyNumberFormat="1" applyAlignment="1">
      <alignment horizontal="right"/>
    </xf>
    <xf numFmtId="166" fontId="0" fillId="0" borderId="0" xfId="0" applyAlignment="1">
      <alignment horizontal="right"/>
    </xf>
    <xf numFmtId="165" fontId="0" fillId="0" borderId="0" xfId="0" applyNumberFormat="1" applyAlignment="1">
      <alignment horizontal="right" vertical="center"/>
    </xf>
    <xf numFmtId="49" fontId="0" fillId="0" borderId="3" xfId="0" applyNumberFormat="1" applyBorder="1" applyAlignment="1">
      <alignment horizontal="left" vertical="top"/>
    </xf>
    <xf numFmtId="49" fontId="21" fillId="0" borderId="0" xfId="0" applyNumberFormat="1" applyFont="1"/>
    <xf numFmtId="49" fontId="10" fillId="4" borderId="1" xfId="0" applyNumberFormat="1" applyFont="1" applyFill="1" applyBorder="1" applyAlignment="1">
      <alignment horizontal="center" vertical="center"/>
    </xf>
    <xf numFmtId="49" fontId="10" fillId="4" borderId="4" xfId="0" applyNumberFormat="1" applyFont="1" applyFill="1" applyBorder="1" applyAlignment="1">
      <alignment horizontal="center" vertical="center" wrapText="1"/>
    </xf>
    <xf numFmtId="49" fontId="8" fillId="0" borderId="3" xfId="0" applyNumberFormat="1" applyFont="1" applyBorder="1" applyAlignment="1">
      <alignment horizontal="center" vertical="center"/>
    </xf>
    <xf numFmtId="166" fontId="13" fillId="0" borderId="0" xfId="0" applyFont="1" applyAlignment="1">
      <alignment horizontal="right" wrapText="1"/>
    </xf>
    <xf numFmtId="2" fontId="16" fillId="3" borderId="3" xfId="0" applyNumberFormat="1" applyFont="1" applyFill="1" applyBorder="1" applyAlignment="1">
      <alignment horizontal="right" vertical="center" wrapText="1"/>
    </xf>
    <xf numFmtId="171" fontId="0" fillId="0" borderId="3" xfId="0" applyNumberFormat="1" applyBorder="1" applyAlignment="1">
      <alignment horizontal="center" vertical="top"/>
    </xf>
    <xf numFmtId="166" fontId="22" fillId="0" borderId="7" xfId="0" applyFont="1" applyBorder="1" applyAlignment="1">
      <alignment horizontal="center" vertical="center"/>
    </xf>
    <xf numFmtId="166" fontId="23" fillId="0" borderId="0" xfId="0" applyFont="1" applyAlignment="1">
      <alignment horizontal="center"/>
    </xf>
    <xf numFmtId="49" fontId="2" fillId="0" borderId="3" xfId="0" applyNumberFormat="1" applyFont="1" applyBorder="1" applyAlignment="1">
      <alignment horizontal="center" vertical="center"/>
    </xf>
    <xf numFmtId="166" fontId="0" fillId="0" borderId="3" xfId="0" applyBorder="1" applyAlignment="1">
      <alignment horizontal="center" vertical="center" wrapText="1"/>
    </xf>
    <xf numFmtId="2" fontId="2" fillId="0" borderId="3" xfId="0" applyNumberFormat="1" applyFont="1" applyBorder="1" applyAlignment="1">
      <alignment horizontal="center" vertical="center"/>
    </xf>
    <xf numFmtId="49" fontId="23" fillId="0" borderId="0" xfId="0" applyNumberFormat="1" applyFont="1" applyAlignment="1">
      <alignment horizontal="center"/>
    </xf>
    <xf numFmtId="166" fontId="1" fillId="0" borderId="3" xfId="0" applyFont="1" applyBorder="1" applyAlignment="1">
      <alignment horizontal="center" vertical="center"/>
    </xf>
    <xf numFmtId="49" fontId="1" fillId="0" borderId="3" xfId="0" applyNumberFormat="1" applyFont="1" applyBorder="1" applyAlignment="1">
      <alignment horizontal="center" vertical="center"/>
    </xf>
    <xf numFmtId="2" fontId="0" fillId="17" borderId="0" xfId="0" applyNumberFormat="1" applyFill="1" applyAlignment="1">
      <alignment horizontal="center"/>
    </xf>
    <xf numFmtId="166" fontId="0" fillId="18" borderId="3" xfId="0" applyFill="1" applyBorder="1" applyAlignment="1">
      <alignment horizontal="center" vertical="center"/>
    </xf>
    <xf numFmtId="166" fontId="0" fillId="19" borderId="3" xfId="0" applyFill="1" applyBorder="1" applyAlignment="1">
      <alignment horizontal="center" vertical="center"/>
    </xf>
    <xf numFmtId="166" fontId="0" fillId="20" borderId="3" xfId="0" applyFill="1" applyBorder="1" applyAlignment="1">
      <alignment horizontal="center" vertical="center"/>
    </xf>
    <xf numFmtId="166" fontId="14" fillId="12" borderId="6" xfId="0" applyFont="1" applyFill="1" applyBorder="1" applyAlignment="1">
      <alignment horizontal="center" vertical="center"/>
    </xf>
    <xf numFmtId="166" fontId="14" fillId="9" borderId="2" xfId="0" applyFont="1" applyFill="1" applyBorder="1" applyAlignment="1">
      <alignment horizontal="center" vertical="center" wrapText="1"/>
    </xf>
    <xf numFmtId="166" fontId="14" fillId="5" borderId="6" xfId="0" applyFont="1" applyFill="1" applyBorder="1" applyAlignment="1">
      <alignment horizontal="center" vertical="center"/>
    </xf>
    <xf numFmtId="166" fontId="8" fillId="14" borderId="6" xfId="0" applyFont="1" applyFill="1" applyBorder="1" applyAlignment="1">
      <alignment horizontal="center" vertical="center"/>
    </xf>
    <xf numFmtId="166" fontId="12" fillId="10" borderId="6" xfId="0" applyFont="1" applyFill="1" applyBorder="1" applyAlignment="1">
      <alignment horizontal="center" vertical="center"/>
    </xf>
    <xf numFmtId="166" fontId="0" fillId="0" borderId="7" xfId="0" applyFont="1" applyBorder="1" applyAlignment="1">
      <alignment horizontal="center" vertical="center"/>
    </xf>
    <xf numFmtId="166" fontId="0" fillId="0" borderId="3" xfId="0" applyFont="1" applyBorder="1" applyAlignment="1">
      <alignment horizontal="center" vertical="center"/>
    </xf>
    <xf numFmtId="2" fontId="0" fillId="0" borderId="0" xfId="0" applyNumberFormat="1" applyFont="1" applyAlignment="1">
      <alignment horizontal="right"/>
    </xf>
    <xf numFmtId="49" fontId="19" fillId="0" borderId="0" xfId="0" applyNumberFormat="1" applyFont="1" applyAlignment="1"/>
    <xf numFmtId="49" fontId="0" fillId="0" borderId="3" xfId="0" applyNumberFormat="1" applyFont="1" applyBorder="1" applyAlignment="1">
      <alignment horizontal="center" vertical="center"/>
    </xf>
    <xf numFmtId="166" fontId="0" fillId="0" borderId="3" xfId="0" applyFont="1" applyFill="1" applyBorder="1" applyAlignment="1">
      <alignment horizontal="center" vertical="center"/>
    </xf>
  </cellXfs>
  <cellStyles count="3">
    <cellStyle name="Normal" xfId="0" builtinId="0"/>
    <cellStyle name="Normal 3" xfId="2" xr:uid="{00000000-0005-0000-0000-000002000000}"/>
    <cellStyle name="Per cent" xfId="1" builtinId="5"/>
  </cellStyles>
  <dxfs count="1">
    <dxf>
      <font>
        <color rgb="FF9B0006"/>
      </font>
      <fill>
        <patternFill>
          <bgColor rgb="FFFFC7CE"/>
        </patternFill>
      </fill>
    </dxf>
  </dxfs>
  <tableStyles count="0" defaultTableStyle="TableStyleMedium9" defaultPivotStyle="PivotStyleMedium7"/>
  <colors>
    <mruColors>
      <color rgb="FF00FF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298"/>
  <sheetViews>
    <sheetView showGridLines="0" tabSelected="1" zoomScale="90" zoomScaleNormal="90" zoomScalePageLayoutView="80" workbookViewId="0">
      <pane xSplit="1" ySplit="2" topLeftCell="B311" activePane="bottomRight" state="frozen"/>
      <selection pane="topRight" activeCell="B1" sqref="B1"/>
      <selection pane="bottomLeft" activeCell="A3" sqref="A3"/>
      <selection pane="bottomRight" activeCell="BK338" sqref="BK338"/>
    </sheetView>
  </sheetViews>
  <sheetFormatPr baseColWidth="10" defaultColWidth="11.1640625" defaultRowHeight="16" x14ac:dyDescent="0.2"/>
  <cols>
    <col min="1" max="1" width="10.6640625" style="92" bestFit="1" customWidth="1"/>
    <col min="2" max="2" width="15" style="24" bestFit="1" customWidth="1"/>
    <col min="3" max="3" width="16.6640625" style="44" bestFit="1" customWidth="1"/>
    <col min="4" max="4" width="6.6640625" style="24" customWidth="1"/>
    <col min="5" max="5" width="8.6640625" style="45" customWidth="1"/>
    <col min="6" max="6" width="11.1640625" style="24" customWidth="1"/>
    <col min="7" max="7" width="13.6640625" style="24" customWidth="1"/>
    <col min="8" max="8" width="17.1640625" style="24" customWidth="1"/>
    <col min="9" max="10" width="8.5" style="100" customWidth="1"/>
    <col min="11" max="11" width="49.1640625" style="24" customWidth="1"/>
    <col min="12" max="12" width="9.6640625" style="37" customWidth="1"/>
    <col min="13" max="13" width="18.33203125" style="95" customWidth="1"/>
    <col min="14" max="14" width="15" style="28" bestFit="1" customWidth="1"/>
    <col min="15" max="15" width="10.6640625" style="28" customWidth="1"/>
    <col min="16" max="16" width="14" style="28" hidden="1" customWidth="1"/>
    <col min="17" max="17" width="10" style="28" hidden="1" customWidth="1"/>
    <col min="18" max="18" width="11.1640625" style="38" bestFit="1" customWidth="1"/>
    <col min="19" max="19" width="7.1640625" style="56" bestFit="1" customWidth="1"/>
    <col min="20" max="20" width="10.5" style="37" bestFit="1" customWidth="1"/>
    <col min="21" max="21" width="7.6640625" style="25" customWidth="1"/>
    <col min="22" max="22" width="13.6640625" style="63" customWidth="1"/>
    <col min="23" max="23" width="15.6640625" style="63" customWidth="1"/>
    <col min="24" max="24" width="8.6640625" style="65" customWidth="1"/>
    <col min="25" max="25" width="8.6640625" style="67" customWidth="1"/>
    <col min="26" max="26" width="10.1640625" style="24" customWidth="1"/>
    <col min="27" max="27" width="8.6640625" style="24" customWidth="1"/>
    <col min="28" max="30" width="0.1640625" style="24" hidden="1" customWidth="1"/>
    <col min="31" max="31" width="10.5" style="26" customWidth="1"/>
    <col min="32" max="32" width="6.1640625" style="24" hidden="1" customWidth="1"/>
    <col min="33" max="33" width="7.6640625" style="24" hidden="1" customWidth="1"/>
    <col min="34" max="34" width="9.1640625" style="24" customWidth="1"/>
    <col min="35" max="35" width="5.6640625" style="24" hidden="1" customWidth="1"/>
    <col min="36" max="36" width="5.5" style="24" hidden="1" customWidth="1"/>
    <col min="37" max="37" width="8.1640625" style="24" hidden="1" customWidth="1"/>
    <col min="38" max="38" width="6.5" style="24" hidden="1" customWidth="1"/>
    <col min="39" max="39" width="4.6640625" style="24" hidden="1" customWidth="1"/>
    <col min="40" max="40" width="6" style="24" hidden="1" customWidth="1"/>
    <col min="41" max="41" width="7.5" style="24" hidden="1" customWidth="1"/>
    <col min="42" max="42" width="6.5" style="24" hidden="1" customWidth="1"/>
    <col min="43" max="43" width="9.6640625" style="24" hidden="1" customWidth="1"/>
    <col min="44" max="44" width="11.1640625" style="27" hidden="1" customWidth="1"/>
    <col min="45" max="45" width="15.1640625" style="74" customWidth="1"/>
    <col min="46" max="46" width="9.6640625" style="70" customWidth="1"/>
    <col min="47" max="47" width="11.1640625" style="52" hidden="1" customWidth="1"/>
    <col min="48" max="48" width="9.6640625" style="70" hidden="1" customWidth="1"/>
    <col min="49" max="49" width="8.1640625" style="52" hidden="1" customWidth="1"/>
    <col min="50" max="50" width="8.6640625" style="52" hidden="1" customWidth="1"/>
    <col min="51" max="51" width="7.6640625" style="52" hidden="1" customWidth="1"/>
    <col min="52" max="54" width="0" style="70" hidden="1" customWidth="1"/>
    <col min="55" max="58" width="11.1640625" style="7" hidden="1" customWidth="1"/>
    <col min="59" max="62" width="11.1640625" style="7" customWidth="1"/>
    <col min="63" max="63" width="11.1640625" style="106"/>
    <col min="64" max="64" width="14.5" style="105" customWidth="1"/>
    <col min="65" max="16384" width="11.1640625" style="7"/>
  </cols>
  <sheetData>
    <row r="1" spans="1:64" ht="34.5" customHeight="1" x14ac:dyDescent="0.2">
      <c r="A1" s="88"/>
      <c r="B1" s="1"/>
      <c r="C1" s="46"/>
      <c r="D1" s="1"/>
      <c r="E1" s="49"/>
      <c r="F1" s="2"/>
      <c r="G1" s="2"/>
      <c r="H1" s="2"/>
      <c r="I1" s="112"/>
      <c r="J1" s="112"/>
      <c r="K1" s="2"/>
      <c r="L1" s="3"/>
      <c r="M1" s="4"/>
      <c r="N1" s="41"/>
      <c r="O1" s="4"/>
      <c r="P1" s="5"/>
      <c r="Q1" s="4"/>
      <c r="R1" s="6"/>
      <c r="S1" s="54"/>
      <c r="T1" s="134" t="s">
        <v>0</v>
      </c>
      <c r="U1" s="134"/>
      <c r="V1" s="134"/>
      <c r="W1" s="134"/>
      <c r="X1" s="134"/>
      <c r="Y1" s="134"/>
      <c r="Z1" s="134"/>
      <c r="AA1" s="15"/>
      <c r="AB1" s="133" t="s">
        <v>1</v>
      </c>
      <c r="AC1" s="133"/>
      <c r="AD1" s="132" t="s">
        <v>2</v>
      </c>
      <c r="AE1" s="132"/>
      <c r="AF1" s="132"/>
      <c r="AG1" s="132"/>
      <c r="AH1" s="132"/>
      <c r="AI1" s="132"/>
      <c r="AJ1" s="132"/>
      <c r="AK1" s="130" t="s">
        <v>3</v>
      </c>
      <c r="AL1" s="130"/>
      <c r="AM1" s="130"/>
      <c r="AN1" s="130"/>
      <c r="AO1" s="131" t="s">
        <v>4</v>
      </c>
      <c r="AP1" s="131"/>
      <c r="AQ1" s="131"/>
      <c r="AR1" s="131"/>
      <c r="AS1" s="68"/>
      <c r="AT1" s="68" t="s">
        <v>5</v>
      </c>
      <c r="AU1" s="53" t="s">
        <v>5</v>
      </c>
      <c r="AV1" s="68" t="s">
        <v>5</v>
      </c>
      <c r="AW1" s="53" t="s">
        <v>5</v>
      </c>
      <c r="AX1" s="53" t="s">
        <v>5</v>
      </c>
      <c r="AY1" s="53" t="s">
        <v>5</v>
      </c>
      <c r="AZ1" s="68" t="s">
        <v>6</v>
      </c>
      <c r="BA1" s="68" t="s">
        <v>6</v>
      </c>
      <c r="BB1" s="68" t="s">
        <v>6</v>
      </c>
      <c r="BC1" s="73"/>
      <c r="BD1" s="73"/>
      <c r="BE1" s="73"/>
      <c r="BF1" s="73"/>
      <c r="BG1" s="73"/>
      <c r="BH1" s="73"/>
      <c r="BI1" s="73"/>
      <c r="BJ1" s="73"/>
    </row>
    <row r="2" spans="1:64" s="23" customFormat="1" ht="50.25" customHeight="1" x14ac:dyDescent="0.2">
      <c r="A2" s="89" t="s">
        <v>7</v>
      </c>
      <c r="B2" s="8" t="s">
        <v>8</v>
      </c>
      <c r="C2" s="47" t="s">
        <v>9</v>
      </c>
      <c r="D2" s="8" t="s">
        <v>10</v>
      </c>
      <c r="E2" s="50" t="s">
        <v>11</v>
      </c>
      <c r="F2" s="10" t="s">
        <v>12</v>
      </c>
      <c r="G2" s="10" t="s">
        <v>13</v>
      </c>
      <c r="H2" s="10" t="s">
        <v>14</v>
      </c>
      <c r="I2" s="113" t="s">
        <v>15</v>
      </c>
      <c r="J2" s="113" t="s">
        <v>16</v>
      </c>
      <c r="K2" s="10" t="s">
        <v>17</v>
      </c>
      <c r="L2" s="9" t="s">
        <v>18</v>
      </c>
      <c r="M2" s="10" t="s">
        <v>19</v>
      </c>
      <c r="N2" s="10" t="s">
        <v>20</v>
      </c>
      <c r="O2" s="10" t="s">
        <v>15</v>
      </c>
      <c r="P2" s="11" t="s">
        <v>21</v>
      </c>
      <c r="Q2" s="10" t="s">
        <v>22</v>
      </c>
      <c r="R2" s="12" t="s">
        <v>23</v>
      </c>
      <c r="S2" s="55" t="s">
        <v>24</v>
      </c>
      <c r="T2" s="13" t="s">
        <v>25</v>
      </c>
      <c r="U2" s="13" t="s">
        <v>26</v>
      </c>
      <c r="V2" s="62" t="s">
        <v>27</v>
      </c>
      <c r="W2" s="62" t="s">
        <v>28</v>
      </c>
      <c r="X2" s="64" t="s">
        <v>29</v>
      </c>
      <c r="Y2" s="66" t="s">
        <v>30</v>
      </c>
      <c r="Z2" s="14" t="s">
        <v>31</v>
      </c>
      <c r="AA2" s="15" t="s">
        <v>32</v>
      </c>
      <c r="AB2" s="16" t="s">
        <v>33</v>
      </c>
      <c r="AC2" s="16" t="s">
        <v>34</v>
      </c>
      <c r="AD2" s="17" t="s">
        <v>35</v>
      </c>
      <c r="AE2" s="18" t="s">
        <v>36</v>
      </c>
      <c r="AF2" s="17" t="s">
        <v>37</v>
      </c>
      <c r="AG2" s="17" t="s">
        <v>38</v>
      </c>
      <c r="AH2" s="17" t="s">
        <v>39</v>
      </c>
      <c r="AI2" s="17" t="s">
        <v>40</v>
      </c>
      <c r="AJ2" s="17" t="s">
        <v>41</v>
      </c>
      <c r="AK2" s="19" t="s">
        <v>22</v>
      </c>
      <c r="AL2" s="19" t="s">
        <v>42</v>
      </c>
      <c r="AM2" s="19" t="s">
        <v>43</v>
      </c>
      <c r="AN2" s="19" t="s">
        <v>24</v>
      </c>
      <c r="AO2" s="20" t="s">
        <v>44</v>
      </c>
      <c r="AP2" s="20" t="s">
        <v>45</v>
      </c>
      <c r="AQ2" s="21" t="s">
        <v>46</v>
      </c>
      <c r="AR2" s="22" t="s">
        <v>24</v>
      </c>
      <c r="AS2" s="68" t="s">
        <v>47</v>
      </c>
      <c r="AT2" s="68" t="s">
        <v>48</v>
      </c>
      <c r="AU2" s="53" t="s">
        <v>49</v>
      </c>
      <c r="AV2" s="68" t="s">
        <v>50</v>
      </c>
      <c r="AW2" s="53" t="s">
        <v>51</v>
      </c>
      <c r="AX2" s="53" t="s">
        <v>52</v>
      </c>
      <c r="AY2" s="53" t="s">
        <v>53</v>
      </c>
      <c r="AZ2" s="68" t="s">
        <v>48</v>
      </c>
      <c r="BA2" s="68" t="s">
        <v>49</v>
      </c>
      <c r="BB2" s="68" t="s">
        <v>50</v>
      </c>
      <c r="BC2" s="71" t="s">
        <v>54</v>
      </c>
      <c r="BD2" s="71" t="s">
        <v>55</v>
      </c>
      <c r="BE2" s="71" t="s">
        <v>56</v>
      </c>
      <c r="BF2" s="72"/>
      <c r="BG2" s="72" t="s">
        <v>57</v>
      </c>
      <c r="BH2" s="72" t="s">
        <v>58</v>
      </c>
      <c r="BI2" s="72" t="s">
        <v>59</v>
      </c>
      <c r="BJ2" s="72" t="s">
        <v>60</v>
      </c>
      <c r="BK2" s="116" t="s">
        <v>53</v>
      </c>
      <c r="BL2" s="115"/>
    </row>
    <row r="3" spans="1:64" x14ac:dyDescent="0.2">
      <c r="A3" s="90">
        <v>43407</v>
      </c>
      <c r="B3" s="28" t="s">
        <v>251</v>
      </c>
      <c r="C3" s="40"/>
      <c r="D3" s="32" t="str">
        <f t="shared" ref="D3:D5" si="0">TEXT(A3,"ddd")</f>
        <v>Sat</v>
      </c>
      <c r="E3" s="43">
        <v>2.25</v>
      </c>
      <c r="F3" s="28" t="s">
        <v>61</v>
      </c>
      <c r="G3" s="28" t="s">
        <v>62</v>
      </c>
      <c r="H3" s="32" t="s">
        <v>68</v>
      </c>
      <c r="I3" s="114">
        <v>5</v>
      </c>
      <c r="J3" s="114">
        <v>4</v>
      </c>
      <c r="K3" s="36" t="s">
        <v>110</v>
      </c>
      <c r="L3" s="37">
        <v>0.5</v>
      </c>
      <c r="M3" s="28" t="s">
        <v>111</v>
      </c>
      <c r="N3" s="28" t="s">
        <v>112</v>
      </c>
      <c r="R3" s="38">
        <v>67</v>
      </c>
      <c r="S3" s="56">
        <v>3</v>
      </c>
      <c r="T3" s="37" t="str">
        <f t="shared" ref="T3:T9" si="1">IF(($AA3="W"),ROUND(($L3*$R3),2),"0.00")</f>
        <v>0.00</v>
      </c>
      <c r="U3" s="33">
        <f t="shared" ref="U3:U5" si="2">-$L3+T3</f>
        <v>-0.5</v>
      </c>
      <c r="V3" s="61">
        <f>+U3</f>
        <v>-0.5</v>
      </c>
      <c r="W3" s="61">
        <f>L3</f>
        <v>0.5</v>
      </c>
      <c r="X3" s="59">
        <f t="shared" ref="X3:X5" si="3">SUM(V3/W3)</f>
        <v>-1</v>
      </c>
      <c r="Y3" s="60">
        <f t="shared" ref="Y3:Y5" si="4">V3/100</f>
        <v>-5.0000000000000001E-3</v>
      </c>
      <c r="Z3" s="32">
        <f t="shared" ref="Z3:Z5" si="5">V3*100</f>
        <v>-50</v>
      </c>
      <c r="AA3" s="32" t="s">
        <v>64</v>
      </c>
      <c r="AB3" s="32"/>
      <c r="AC3" s="32"/>
      <c r="AD3" s="32"/>
      <c r="AE3" s="34">
        <v>67</v>
      </c>
      <c r="AF3" s="32"/>
      <c r="AG3" s="32"/>
      <c r="AH3" s="32"/>
      <c r="AI3" s="32"/>
      <c r="AJ3" s="32"/>
      <c r="AK3" s="32"/>
      <c r="AL3" s="32"/>
      <c r="AM3" s="32"/>
      <c r="AN3" s="32"/>
      <c r="AO3" s="32"/>
      <c r="AP3" s="32"/>
      <c r="AQ3" s="32"/>
      <c r="AR3" s="35"/>
      <c r="AS3" s="39"/>
      <c r="AT3" s="69"/>
      <c r="AU3" s="58"/>
      <c r="AV3" s="69"/>
      <c r="AW3" s="58"/>
      <c r="AX3" s="58"/>
      <c r="AY3" s="58"/>
      <c r="AZ3" s="69"/>
      <c r="BA3" s="69"/>
      <c r="BB3" s="69"/>
    </row>
    <row r="4" spans="1:64" x14ac:dyDescent="0.2">
      <c r="A4" s="90">
        <v>43407</v>
      </c>
      <c r="B4" s="28" t="s">
        <v>251</v>
      </c>
      <c r="C4" s="40"/>
      <c r="D4" s="32" t="str">
        <f t="shared" si="0"/>
        <v>Sat</v>
      </c>
      <c r="E4" s="43">
        <v>3.05</v>
      </c>
      <c r="F4" s="28" t="s">
        <v>61</v>
      </c>
      <c r="G4" s="28" t="s">
        <v>62</v>
      </c>
      <c r="H4" s="32" t="s">
        <v>68</v>
      </c>
      <c r="I4" s="114">
        <v>7</v>
      </c>
      <c r="J4" s="114">
        <v>1</v>
      </c>
      <c r="K4" s="32" t="s">
        <v>104</v>
      </c>
      <c r="L4" s="37">
        <v>1</v>
      </c>
      <c r="M4" s="28" t="s">
        <v>113</v>
      </c>
      <c r="N4" s="28" t="s">
        <v>112</v>
      </c>
      <c r="R4" s="38">
        <v>41</v>
      </c>
      <c r="S4" s="56" t="s">
        <v>63</v>
      </c>
      <c r="T4" s="37" t="str">
        <f t="shared" si="1"/>
        <v>0.00</v>
      </c>
      <c r="U4" s="33">
        <f t="shared" si="2"/>
        <v>-1</v>
      </c>
      <c r="V4" s="61">
        <f>U3+U4</f>
        <v>-1.5</v>
      </c>
      <c r="W4" s="61">
        <f>L3+L4</f>
        <v>1.5</v>
      </c>
      <c r="X4" s="59">
        <f t="shared" si="3"/>
        <v>-1</v>
      </c>
      <c r="Y4" s="60">
        <f t="shared" si="4"/>
        <v>-1.4999999999999999E-2</v>
      </c>
      <c r="Z4" s="32">
        <f t="shared" si="5"/>
        <v>-150</v>
      </c>
      <c r="AA4" s="32" t="s">
        <v>64</v>
      </c>
      <c r="AB4" s="32"/>
      <c r="AC4" s="32"/>
      <c r="AD4" s="32"/>
      <c r="AE4" s="34">
        <v>41</v>
      </c>
      <c r="AF4" s="32"/>
      <c r="AG4" s="32"/>
      <c r="AH4" s="32"/>
      <c r="AI4" s="32"/>
      <c r="AJ4" s="32"/>
      <c r="AK4" s="32"/>
      <c r="AL4" s="32"/>
      <c r="AM4" s="32"/>
      <c r="AN4" s="32"/>
      <c r="AO4" s="32"/>
      <c r="AP4" s="32"/>
      <c r="AQ4" s="32"/>
      <c r="AR4" s="35"/>
      <c r="AS4" s="39"/>
      <c r="AT4" s="69"/>
      <c r="AU4" s="58"/>
      <c r="AV4" s="69"/>
      <c r="AW4" s="58"/>
      <c r="AX4" s="58"/>
      <c r="AY4" s="58"/>
      <c r="AZ4" s="69"/>
      <c r="BA4" s="69"/>
      <c r="BB4" s="69"/>
    </row>
    <row r="5" spans="1:64" x14ac:dyDescent="0.2">
      <c r="A5" s="90">
        <v>43407</v>
      </c>
      <c r="B5" s="28" t="s">
        <v>251</v>
      </c>
      <c r="C5" s="40"/>
      <c r="D5" s="32" t="str">
        <f t="shared" si="0"/>
        <v>Sat</v>
      </c>
      <c r="E5" s="43">
        <v>3.05</v>
      </c>
      <c r="F5" s="28" t="s">
        <v>61</v>
      </c>
      <c r="G5" s="28" t="s">
        <v>62</v>
      </c>
      <c r="H5" s="32" t="s">
        <v>68</v>
      </c>
      <c r="I5" s="114">
        <v>7</v>
      </c>
      <c r="J5" s="114">
        <v>14</v>
      </c>
      <c r="K5" s="32" t="s">
        <v>103</v>
      </c>
      <c r="L5" s="37">
        <v>0.3</v>
      </c>
      <c r="M5" s="28" t="s">
        <v>111</v>
      </c>
      <c r="N5" s="28" t="s">
        <v>112</v>
      </c>
      <c r="R5" s="38">
        <v>34</v>
      </c>
      <c r="S5" s="56" t="s">
        <v>63</v>
      </c>
      <c r="T5" s="37" t="str">
        <f t="shared" si="1"/>
        <v>0.00</v>
      </c>
      <c r="U5" s="33">
        <f t="shared" si="2"/>
        <v>-0.3</v>
      </c>
      <c r="V5" s="61">
        <f t="shared" ref="V5" si="6">V4+U5</f>
        <v>-1.8</v>
      </c>
      <c r="W5" s="61">
        <f t="shared" ref="W5:W36" si="7">L5+W4</f>
        <v>1.8</v>
      </c>
      <c r="X5" s="59">
        <f t="shared" si="3"/>
        <v>-1</v>
      </c>
      <c r="Y5" s="60">
        <f t="shared" si="4"/>
        <v>-1.8000000000000002E-2</v>
      </c>
      <c r="Z5" s="32">
        <f t="shared" si="5"/>
        <v>-180</v>
      </c>
      <c r="AA5" s="32" t="s">
        <v>64</v>
      </c>
      <c r="AB5" s="32"/>
      <c r="AC5" s="32"/>
      <c r="AD5" s="32"/>
      <c r="AE5" s="34">
        <v>34</v>
      </c>
      <c r="AF5" s="32"/>
      <c r="AG5" s="32"/>
      <c r="AH5" s="32"/>
      <c r="AI5" s="32"/>
      <c r="AJ5" s="32"/>
      <c r="AK5" s="32"/>
      <c r="AL5" s="32"/>
      <c r="AM5" s="32"/>
      <c r="AN5" s="32"/>
      <c r="AO5" s="32"/>
      <c r="AP5" s="32"/>
      <c r="AQ5" s="32"/>
      <c r="AR5" s="35"/>
      <c r="AS5" s="39"/>
      <c r="AT5" s="69"/>
      <c r="AU5" s="58"/>
      <c r="AV5" s="69"/>
      <c r="AW5" s="58"/>
      <c r="AX5" s="58"/>
      <c r="AY5" s="58"/>
      <c r="AZ5" s="69"/>
      <c r="BA5" s="69"/>
      <c r="BB5" s="69"/>
    </row>
    <row r="6" spans="1:64" x14ac:dyDescent="0.2">
      <c r="A6" s="90">
        <v>43412</v>
      </c>
      <c r="B6" s="28" t="s">
        <v>251</v>
      </c>
      <c r="C6" s="48" t="s">
        <v>94</v>
      </c>
      <c r="D6" s="32" t="str">
        <f t="shared" ref="D6:D9" si="8">TEXT(A6,"ddd")</f>
        <v>Thu</v>
      </c>
      <c r="E6" s="43">
        <v>5</v>
      </c>
      <c r="F6" s="28" t="s">
        <v>61</v>
      </c>
      <c r="G6" s="28" t="s">
        <v>62</v>
      </c>
      <c r="H6" s="28" t="s">
        <v>68</v>
      </c>
      <c r="I6" s="114">
        <v>8</v>
      </c>
      <c r="J6" s="114">
        <v>11</v>
      </c>
      <c r="K6" s="28" t="s">
        <v>109</v>
      </c>
      <c r="L6" s="37">
        <v>0.3</v>
      </c>
      <c r="M6" s="28" t="s">
        <v>112</v>
      </c>
      <c r="N6" s="28" t="s">
        <v>112</v>
      </c>
      <c r="R6" s="38">
        <v>67</v>
      </c>
      <c r="S6" s="56" t="s">
        <v>63</v>
      </c>
      <c r="T6" s="37" t="str">
        <f t="shared" si="1"/>
        <v>0.00</v>
      </c>
      <c r="U6" s="33">
        <f t="shared" ref="U6:U10" si="9">-$L6+T6</f>
        <v>-0.3</v>
      </c>
      <c r="V6" s="61">
        <f t="shared" ref="V6:V69" si="10">V5+U6</f>
        <v>-2.1</v>
      </c>
      <c r="W6" s="61">
        <f t="shared" si="7"/>
        <v>2.1</v>
      </c>
      <c r="X6" s="59">
        <f t="shared" ref="X6:X69" si="11">SUM(V6/W6)</f>
        <v>-1</v>
      </c>
      <c r="Y6" s="60">
        <f t="shared" ref="Y6:Y69" si="12">V6/100</f>
        <v>-2.1000000000000001E-2</v>
      </c>
      <c r="Z6" s="32">
        <f t="shared" ref="Z6:Z69" si="13">V6*100</f>
        <v>-210</v>
      </c>
      <c r="AA6" s="28" t="s">
        <v>64</v>
      </c>
      <c r="AB6" s="32"/>
      <c r="AC6" s="32"/>
      <c r="AD6" s="32"/>
      <c r="AE6" s="34">
        <v>101</v>
      </c>
      <c r="AF6" s="32"/>
      <c r="AG6" s="32"/>
      <c r="AH6" s="32"/>
      <c r="AI6" s="32"/>
      <c r="AJ6" s="32"/>
      <c r="AK6" s="32"/>
      <c r="AL6" s="32"/>
      <c r="AM6" s="32"/>
      <c r="AN6" s="32"/>
      <c r="AO6" s="32"/>
      <c r="AP6" s="32"/>
      <c r="AQ6" s="32"/>
      <c r="AR6" s="35"/>
      <c r="AS6" s="39"/>
      <c r="AT6" s="69"/>
      <c r="AU6" s="58"/>
      <c r="AV6" s="69"/>
      <c r="AW6" s="58"/>
      <c r="AX6" s="58"/>
      <c r="AY6" s="58"/>
      <c r="AZ6" s="69"/>
      <c r="BA6" s="69"/>
      <c r="BB6" s="69"/>
    </row>
    <row r="7" spans="1:64" x14ac:dyDescent="0.2">
      <c r="A7" s="90">
        <v>43412</v>
      </c>
      <c r="B7" s="28" t="s">
        <v>251</v>
      </c>
      <c r="C7" s="48" t="s">
        <v>94</v>
      </c>
      <c r="D7" s="32" t="str">
        <f t="shared" si="8"/>
        <v>Thu</v>
      </c>
      <c r="E7" s="43">
        <v>5</v>
      </c>
      <c r="F7" s="28" t="s">
        <v>61</v>
      </c>
      <c r="G7" s="28" t="s">
        <v>62</v>
      </c>
      <c r="H7" s="28" t="s">
        <v>68</v>
      </c>
      <c r="I7" s="114">
        <v>8</v>
      </c>
      <c r="J7" s="114">
        <v>11</v>
      </c>
      <c r="K7" s="28" t="s">
        <v>109</v>
      </c>
      <c r="L7" s="37">
        <v>0.3</v>
      </c>
      <c r="M7" s="28" t="s">
        <v>114</v>
      </c>
      <c r="N7" s="28" t="s">
        <v>114</v>
      </c>
      <c r="R7" s="38">
        <v>17</v>
      </c>
      <c r="S7" s="56" t="s">
        <v>63</v>
      </c>
      <c r="T7" s="37" t="str">
        <f t="shared" si="1"/>
        <v>0.00</v>
      </c>
      <c r="U7" s="33">
        <f t="shared" si="9"/>
        <v>-0.3</v>
      </c>
      <c r="V7" s="61">
        <f t="shared" si="10"/>
        <v>-2.4</v>
      </c>
      <c r="W7" s="61">
        <f t="shared" si="7"/>
        <v>2.4</v>
      </c>
      <c r="X7" s="59">
        <f t="shared" si="11"/>
        <v>-1</v>
      </c>
      <c r="Y7" s="60">
        <f t="shared" si="12"/>
        <v>-2.4E-2</v>
      </c>
      <c r="Z7" s="32">
        <f t="shared" si="13"/>
        <v>-240</v>
      </c>
      <c r="AA7" s="28" t="s">
        <v>64</v>
      </c>
      <c r="AB7" s="32"/>
      <c r="AC7" s="32"/>
      <c r="AD7" s="32"/>
      <c r="AE7" s="34">
        <v>25</v>
      </c>
      <c r="AF7" s="32"/>
      <c r="AG7" s="32"/>
      <c r="AH7" s="32"/>
      <c r="AI7" s="32"/>
      <c r="AJ7" s="32"/>
      <c r="AK7" s="32"/>
      <c r="AL7" s="32"/>
      <c r="AM7" s="32"/>
      <c r="AN7" s="32"/>
      <c r="AO7" s="32"/>
      <c r="AP7" s="32"/>
      <c r="AQ7" s="32"/>
      <c r="AR7" s="35"/>
      <c r="AS7" s="39"/>
      <c r="AT7" s="69"/>
      <c r="AU7" s="58"/>
      <c r="AV7" s="69"/>
      <c r="AW7" s="58"/>
      <c r="AX7" s="58"/>
      <c r="AY7" s="58"/>
      <c r="AZ7" s="69"/>
      <c r="BA7" s="69"/>
      <c r="BB7" s="69"/>
    </row>
    <row r="8" spans="1:64" x14ac:dyDescent="0.2">
      <c r="A8" s="90">
        <v>43414</v>
      </c>
      <c r="B8" s="28" t="s">
        <v>251</v>
      </c>
      <c r="C8" s="48" t="s">
        <v>115</v>
      </c>
      <c r="D8" s="32" t="str">
        <f t="shared" si="8"/>
        <v>Sat</v>
      </c>
      <c r="E8" s="43">
        <v>4.0999999999999996</v>
      </c>
      <c r="F8" s="28" t="s">
        <v>61</v>
      </c>
      <c r="G8" s="28" t="s">
        <v>62</v>
      </c>
      <c r="H8" s="28" t="s">
        <v>68</v>
      </c>
      <c r="I8" s="114">
        <v>7</v>
      </c>
      <c r="J8" s="114">
        <v>5</v>
      </c>
      <c r="K8" s="31" t="s">
        <v>101</v>
      </c>
      <c r="L8" s="37">
        <v>1</v>
      </c>
      <c r="M8" s="28" t="s">
        <v>112</v>
      </c>
      <c r="N8" s="28" t="s">
        <v>112</v>
      </c>
      <c r="R8" s="38">
        <v>17</v>
      </c>
      <c r="S8" s="56">
        <v>3</v>
      </c>
      <c r="T8" s="37" t="str">
        <f t="shared" si="1"/>
        <v>0.00</v>
      </c>
      <c r="U8" s="33">
        <f t="shared" si="9"/>
        <v>-1</v>
      </c>
      <c r="V8" s="61">
        <f t="shared" si="10"/>
        <v>-3.4</v>
      </c>
      <c r="W8" s="61">
        <f t="shared" si="7"/>
        <v>3.4</v>
      </c>
      <c r="X8" s="59">
        <f t="shared" si="11"/>
        <v>-1</v>
      </c>
      <c r="Y8" s="60">
        <f t="shared" si="12"/>
        <v>-3.4000000000000002E-2</v>
      </c>
      <c r="Z8" s="32">
        <f t="shared" si="13"/>
        <v>-340</v>
      </c>
      <c r="AA8" s="28" t="s">
        <v>64</v>
      </c>
      <c r="AB8" s="32"/>
      <c r="AC8" s="32"/>
      <c r="AD8" s="32"/>
      <c r="AE8" s="34">
        <v>44</v>
      </c>
      <c r="AF8" s="32"/>
      <c r="AG8" s="32"/>
      <c r="AH8" s="32"/>
      <c r="AI8" s="32"/>
      <c r="AJ8" s="32"/>
      <c r="AK8" s="32"/>
      <c r="AL8" s="32"/>
      <c r="AM8" s="32"/>
      <c r="AN8" s="32"/>
      <c r="AO8" s="32"/>
      <c r="AP8" s="32"/>
      <c r="AQ8" s="32"/>
      <c r="AR8" s="35"/>
      <c r="AS8" s="39"/>
      <c r="AT8" s="69"/>
      <c r="AU8" s="58"/>
      <c r="AV8" s="69"/>
      <c r="AW8" s="58"/>
      <c r="AX8" s="58"/>
      <c r="AY8" s="58"/>
      <c r="AZ8" s="69"/>
      <c r="BA8" s="69"/>
      <c r="BB8" s="69"/>
    </row>
    <row r="9" spans="1:64" x14ac:dyDescent="0.2">
      <c r="A9" s="90">
        <v>43414</v>
      </c>
      <c r="B9" s="28" t="s">
        <v>251</v>
      </c>
      <c r="C9" s="48" t="s">
        <v>115</v>
      </c>
      <c r="D9" s="32" t="str">
        <f t="shared" si="8"/>
        <v>Sat</v>
      </c>
      <c r="E9" s="43">
        <v>4.0999999999999996</v>
      </c>
      <c r="F9" s="28" t="s">
        <v>61</v>
      </c>
      <c r="G9" s="28" t="s">
        <v>62</v>
      </c>
      <c r="H9" s="28" t="s">
        <v>68</v>
      </c>
      <c r="I9" s="114">
        <v>7</v>
      </c>
      <c r="J9" s="114">
        <v>3</v>
      </c>
      <c r="K9" s="29" t="s">
        <v>106</v>
      </c>
      <c r="L9" s="37">
        <v>1</v>
      </c>
      <c r="M9" s="28" t="s">
        <v>112</v>
      </c>
      <c r="N9" s="28" t="s">
        <v>112</v>
      </c>
      <c r="R9" s="38">
        <v>10</v>
      </c>
      <c r="S9" s="56">
        <v>1</v>
      </c>
      <c r="T9" s="37">
        <f t="shared" si="1"/>
        <v>10</v>
      </c>
      <c r="U9" s="33">
        <f t="shared" si="9"/>
        <v>9</v>
      </c>
      <c r="V9" s="61">
        <f t="shared" si="10"/>
        <v>5.6</v>
      </c>
      <c r="W9" s="61">
        <f t="shared" si="7"/>
        <v>4.4000000000000004</v>
      </c>
      <c r="X9" s="59">
        <f t="shared" si="11"/>
        <v>1.2727272727272725</v>
      </c>
      <c r="Y9" s="60">
        <f t="shared" si="12"/>
        <v>5.5999999999999994E-2</v>
      </c>
      <c r="Z9" s="32">
        <f t="shared" si="13"/>
        <v>560</v>
      </c>
      <c r="AA9" s="28" t="s">
        <v>65</v>
      </c>
      <c r="AB9" s="32"/>
      <c r="AC9" s="32"/>
      <c r="AD9" s="32"/>
      <c r="AE9" s="34">
        <v>13.5</v>
      </c>
      <c r="AF9" s="32"/>
      <c r="AG9" s="32"/>
      <c r="AH9" s="32"/>
      <c r="AI9" s="32"/>
      <c r="AJ9" s="32"/>
      <c r="AK9" s="32"/>
      <c r="AL9" s="32"/>
      <c r="AM9" s="32"/>
      <c r="AN9" s="32"/>
      <c r="AO9" s="32"/>
      <c r="AP9" s="32"/>
      <c r="AQ9" s="32"/>
      <c r="AR9" s="35"/>
      <c r="AS9" s="39"/>
      <c r="AT9" s="69">
        <v>10</v>
      </c>
      <c r="AU9" s="58">
        <v>10.46</v>
      </c>
      <c r="AV9" s="69">
        <v>10.73</v>
      </c>
      <c r="AW9" s="58">
        <v>10</v>
      </c>
      <c r="AX9" s="58">
        <v>10</v>
      </c>
      <c r="AY9" s="58"/>
      <c r="AZ9" s="69"/>
      <c r="BA9" s="69">
        <v>3</v>
      </c>
      <c r="BB9" s="69">
        <v>3.3</v>
      </c>
    </row>
    <row r="10" spans="1:64" x14ac:dyDescent="0.2">
      <c r="A10" s="90">
        <v>43414</v>
      </c>
      <c r="B10" s="28" t="s">
        <v>251</v>
      </c>
      <c r="C10" s="48"/>
      <c r="D10" s="32" t="str">
        <f t="shared" ref="D10" si="14">TEXT(A10,"ddd")</f>
        <v>Sat</v>
      </c>
      <c r="E10" s="43">
        <v>4.0999999999999996</v>
      </c>
      <c r="F10" s="28" t="s">
        <v>61</v>
      </c>
      <c r="G10" s="28" t="s">
        <v>62</v>
      </c>
      <c r="H10" s="28" t="s">
        <v>68</v>
      </c>
      <c r="I10" s="114">
        <v>7</v>
      </c>
      <c r="J10" s="114"/>
      <c r="K10" s="29" t="s">
        <v>107</v>
      </c>
      <c r="L10" s="37">
        <v>1</v>
      </c>
      <c r="M10" s="28" t="s">
        <v>112</v>
      </c>
      <c r="N10" s="28" t="s">
        <v>112</v>
      </c>
      <c r="R10" s="38">
        <v>15</v>
      </c>
      <c r="S10" s="56" t="s">
        <v>63</v>
      </c>
      <c r="T10" s="37">
        <v>0</v>
      </c>
      <c r="U10" s="33">
        <f t="shared" si="9"/>
        <v>-1</v>
      </c>
      <c r="V10" s="61">
        <f t="shared" si="10"/>
        <v>4.5999999999999996</v>
      </c>
      <c r="W10" s="61">
        <f t="shared" si="7"/>
        <v>5.4</v>
      </c>
      <c r="X10" s="59">
        <f t="shared" si="11"/>
        <v>0.85185185185185175</v>
      </c>
      <c r="Y10" s="60">
        <f t="shared" si="12"/>
        <v>4.5999999999999999E-2</v>
      </c>
      <c r="Z10" s="32">
        <f t="shared" si="13"/>
        <v>459.99999999999994</v>
      </c>
      <c r="AA10" s="28" t="s">
        <v>64</v>
      </c>
      <c r="AB10" s="32"/>
      <c r="AC10" s="32"/>
      <c r="AD10" s="32"/>
      <c r="AE10" s="34">
        <v>16</v>
      </c>
      <c r="AF10" s="32"/>
      <c r="AG10" s="32"/>
      <c r="AH10" s="32"/>
      <c r="AI10" s="32"/>
      <c r="AJ10" s="32"/>
      <c r="AK10" s="32"/>
      <c r="AL10" s="32"/>
      <c r="AM10" s="32"/>
      <c r="AN10" s="32"/>
      <c r="AO10" s="32"/>
      <c r="AP10" s="32"/>
      <c r="AQ10" s="32"/>
      <c r="AR10" s="35"/>
      <c r="AS10" s="39"/>
      <c r="AT10" s="69"/>
      <c r="AU10" s="58"/>
      <c r="AV10" s="69"/>
      <c r="AW10" s="58"/>
      <c r="AX10" s="58"/>
      <c r="AY10" s="58"/>
      <c r="AZ10" s="69"/>
      <c r="BA10" s="69"/>
      <c r="BB10" s="69"/>
    </row>
    <row r="11" spans="1:64" x14ac:dyDescent="0.2">
      <c r="A11" s="90">
        <v>43414</v>
      </c>
      <c r="B11" s="28" t="s">
        <v>251</v>
      </c>
      <c r="C11" s="48" t="s">
        <v>115</v>
      </c>
      <c r="D11" s="32" t="str">
        <f t="shared" ref="D11" si="15">TEXT(A11,"ddd")</f>
        <v>Sat</v>
      </c>
      <c r="E11" s="43">
        <v>4.55</v>
      </c>
      <c r="F11" s="28" t="s">
        <v>61</v>
      </c>
      <c r="G11" s="28" t="s">
        <v>62</v>
      </c>
      <c r="H11" s="28" t="s">
        <v>68</v>
      </c>
      <c r="I11" s="114">
        <v>8</v>
      </c>
      <c r="J11" s="114">
        <v>9</v>
      </c>
      <c r="K11" s="28" t="s">
        <v>100</v>
      </c>
      <c r="L11" s="37">
        <v>0.5</v>
      </c>
      <c r="M11" s="28" t="s">
        <v>116</v>
      </c>
      <c r="N11" s="28" t="s">
        <v>112</v>
      </c>
      <c r="R11" s="38">
        <v>31</v>
      </c>
      <c r="S11" s="56" t="s">
        <v>63</v>
      </c>
      <c r="T11" s="37" t="str">
        <f t="shared" ref="T11:T42" si="16">IF(($AA11="W"),ROUND(($L11*$R11),2),"0.00")</f>
        <v>0.00</v>
      </c>
      <c r="U11" s="33">
        <f t="shared" ref="U11" si="17">-$L11+T11</f>
        <v>-0.5</v>
      </c>
      <c r="V11" s="61">
        <f t="shared" si="10"/>
        <v>4.0999999999999996</v>
      </c>
      <c r="W11" s="61">
        <f t="shared" si="7"/>
        <v>5.9</v>
      </c>
      <c r="X11" s="59">
        <f t="shared" si="11"/>
        <v>0.69491525423728806</v>
      </c>
      <c r="Y11" s="60">
        <f t="shared" si="12"/>
        <v>4.0999999999999995E-2</v>
      </c>
      <c r="Z11" s="32">
        <f t="shared" si="13"/>
        <v>409.99999999999994</v>
      </c>
      <c r="AA11" s="28" t="s">
        <v>64</v>
      </c>
      <c r="AB11" s="32"/>
      <c r="AC11" s="32"/>
      <c r="AD11" s="32"/>
      <c r="AE11" s="34">
        <v>34</v>
      </c>
      <c r="AF11" s="32"/>
      <c r="AG11" s="32"/>
      <c r="AH11" s="32"/>
      <c r="AI11" s="32"/>
      <c r="AJ11" s="32"/>
      <c r="AK11" s="32"/>
      <c r="AL11" s="32"/>
      <c r="AM11" s="32"/>
      <c r="AN11" s="32"/>
      <c r="AO11" s="32"/>
      <c r="AP11" s="32"/>
      <c r="AQ11" s="32"/>
      <c r="AR11" s="35"/>
      <c r="AS11" s="39"/>
      <c r="AT11" s="69"/>
      <c r="AU11" s="58"/>
      <c r="AV11" s="69"/>
      <c r="AW11" s="58"/>
      <c r="AX11" s="58"/>
      <c r="AY11" s="58"/>
      <c r="AZ11" s="69"/>
      <c r="BA11" s="69"/>
      <c r="BB11" s="69"/>
    </row>
    <row r="12" spans="1:64" x14ac:dyDescent="0.2">
      <c r="A12" s="90">
        <v>43736</v>
      </c>
      <c r="B12" s="28" t="s">
        <v>251</v>
      </c>
      <c r="C12" s="40" t="s">
        <v>79</v>
      </c>
      <c r="D12" s="32" t="str">
        <f t="shared" ref="D12" si="18">TEXT(A12,"ddd")</f>
        <v>Sat</v>
      </c>
      <c r="E12" s="43">
        <v>4.05</v>
      </c>
      <c r="F12" s="32" t="s">
        <v>61</v>
      </c>
      <c r="G12" s="32" t="s">
        <v>62</v>
      </c>
      <c r="H12" s="32" t="s">
        <v>66</v>
      </c>
      <c r="I12" s="114">
        <v>7</v>
      </c>
      <c r="J12" s="114">
        <v>6</v>
      </c>
      <c r="K12" s="32" t="s">
        <v>122</v>
      </c>
      <c r="L12" s="37">
        <v>0.5</v>
      </c>
      <c r="M12" s="28" t="s">
        <v>118</v>
      </c>
      <c r="N12" s="28" t="s">
        <v>112</v>
      </c>
      <c r="R12" s="38">
        <v>17</v>
      </c>
      <c r="S12" s="56" t="s">
        <v>63</v>
      </c>
      <c r="T12" s="37" t="str">
        <f t="shared" si="16"/>
        <v>0.00</v>
      </c>
      <c r="U12" s="33">
        <f t="shared" ref="U12" si="19">-$L12+T12</f>
        <v>-0.5</v>
      </c>
      <c r="V12" s="61">
        <f t="shared" si="10"/>
        <v>3.5999999999999996</v>
      </c>
      <c r="W12" s="61">
        <f t="shared" si="7"/>
        <v>6.4</v>
      </c>
      <c r="X12" s="59">
        <f t="shared" si="11"/>
        <v>0.56249999999999989</v>
      </c>
      <c r="Y12" s="60">
        <f t="shared" si="12"/>
        <v>3.5999999999999997E-2</v>
      </c>
      <c r="Z12" s="32">
        <f t="shared" si="13"/>
        <v>359.99999999999994</v>
      </c>
      <c r="AA12" s="32" t="s">
        <v>64</v>
      </c>
      <c r="AB12" s="32"/>
      <c r="AC12" s="32"/>
      <c r="AD12" s="32"/>
      <c r="AE12" s="34">
        <v>18</v>
      </c>
      <c r="AF12" s="32"/>
      <c r="AG12" s="32"/>
      <c r="AH12" s="32"/>
      <c r="AI12" s="32"/>
      <c r="AJ12" s="32"/>
      <c r="AK12" s="32"/>
      <c r="AL12" s="32"/>
      <c r="AM12" s="32"/>
      <c r="AN12" s="32"/>
      <c r="AO12" s="32"/>
      <c r="AP12" s="32"/>
      <c r="AQ12" s="32"/>
      <c r="AR12" s="35"/>
      <c r="AS12" s="39"/>
      <c r="AT12" s="69">
        <v>17</v>
      </c>
      <c r="AU12" s="58"/>
      <c r="AV12" s="69"/>
      <c r="AW12" s="58"/>
      <c r="AX12" s="58"/>
      <c r="AY12" s="58"/>
      <c r="AZ12" s="69"/>
      <c r="BA12" s="69"/>
      <c r="BB12" s="69"/>
    </row>
    <row r="13" spans="1:64" x14ac:dyDescent="0.2">
      <c r="A13" s="90">
        <v>43743</v>
      </c>
      <c r="B13" s="28" t="s">
        <v>251</v>
      </c>
      <c r="C13" s="40" t="s">
        <v>80</v>
      </c>
      <c r="D13" s="32" t="str">
        <f t="shared" ref="D13" si="20">TEXT(A13,"ddd")</f>
        <v>Sat</v>
      </c>
      <c r="E13" s="43">
        <v>4.05</v>
      </c>
      <c r="F13" s="32" t="s">
        <v>61</v>
      </c>
      <c r="G13" s="32" t="s">
        <v>62</v>
      </c>
      <c r="H13" s="32" t="s">
        <v>70</v>
      </c>
      <c r="I13" s="114">
        <v>7</v>
      </c>
      <c r="J13" s="114">
        <v>9</v>
      </c>
      <c r="K13" s="102" t="s">
        <v>119</v>
      </c>
      <c r="L13" s="37">
        <v>0.5</v>
      </c>
      <c r="M13" s="28" t="s">
        <v>118</v>
      </c>
      <c r="N13" s="28" t="s">
        <v>112</v>
      </c>
      <c r="R13" s="38">
        <v>15</v>
      </c>
      <c r="S13" s="56">
        <v>1</v>
      </c>
      <c r="T13" s="37">
        <f t="shared" si="16"/>
        <v>7.5</v>
      </c>
      <c r="U13" s="33">
        <f t="shared" ref="U13" si="21">-$L13+T13</f>
        <v>7</v>
      </c>
      <c r="V13" s="61">
        <f t="shared" si="10"/>
        <v>10.6</v>
      </c>
      <c r="W13" s="61">
        <f t="shared" si="7"/>
        <v>6.9</v>
      </c>
      <c r="X13" s="59">
        <f t="shared" si="11"/>
        <v>1.536231884057971</v>
      </c>
      <c r="Y13" s="60">
        <f t="shared" si="12"/>
        <v>0.106</v>
      </c>
      <c r="Z13" s="32">
        <f t="shared" si="13"/>
        <v>1060</v>
      </c>
      <c r="AA13" s="32" t="s">
        <v>65</v>
      </c>
      <c r="AB13" s="32"/>
      <c r="AC13" s="32"/>
      <c r="AD13" s="32"/>
      <c r="AE13" s="34">
        <v>15</v>
      </c>
      <c r="AF13" s="32"/>
      <c r="AG13" s="32"/>
      <c r="AH13" s="32"/>
      <c r="AI13" s="32"/>
      <c r="AJ13" s="32"/>
      <c r="AK13" s="32"/>
      <c r="AL13" s="32"/>
      <c r="AM13" s="32"/>
      <c r="AN13" s="32"/>
      <c r="AO13" s="32"/>
      <c r="AP13" s="32"/>
      <c r="AQ13" s="32"/>
      <c r="AR13" s="35"/>
      <c r="AS13" s="39"/>
      <c r="AT13" s="69">
        <v>15</v>
      </c>
      <c r="AU13" s="58">
        <v>5.4</v>
      </c>
      <c r="AV13" s="69">
        <v>5.61</v>
      </c>
      <c r="AW13" s="58">
        <v>5.5</v>
      </c>
      <c r="AX13" s="58">
        <v>5.5</v>
      </c>
      <c r="AY13" s="58">
        <v>5.5</v>
      </c>
      <c r="AZ13" s="69"/>
      <c r="BA13" s="69"/>
      <c r="BB13" s="69"/>
    </row>
    <row r="14" spans="1:64" x14ac:dyDescent="0.2">
      <c r="A14" s="90">
        <v>43750</v>
      </c>
      <c r="B14" s="28" t="s">
        <v>251</v>
      </c>
      <c r="C14" s="40" t="s">
        <v>86</v>
      </c>
      <c r="D14" s="32" t="str">
        <f t="shared" ref="D14" si="22">TEXT(A14,"ddd")</f>
        <v>Sat</v>
      </c>
      <c r="E14" s="43">
        <v>4.3</v>
      </c>
      <c r="F14" s="32" t="s">
        <v>61</v>
      </c>
      <c r="G14" s="32" t="s">
        <v>62</v>
      </c>
      <c r="H14" s="32" t="s">
        <v>67</v>
      </c>
      <c r="I14" s="114">
        <v>8</v>
      </c>
      <c r="J14" s="114">
        <v>4</v>
      </c>
      <c r="K14" s="32" t="s">
        <v>122</v>
      </c>
      <c r="L14" s="37">
        <v>0.5</v>
      </c>
      <c r="M14" s="28" t="s">
        <v>118</v>
      </c>
      <c r="N14" s="28" t="s">
        <v>112</v>
      </c>
      <c r="R14" s="38">
        <v>19</v>
      </c>
      <c r="S14" s="56" t="s">
        <v>63</v>
      </c>
      <c r="T14" s="37" t="str">
        <f t="shared" si="16"/>
        <v>0.00</v>
      </c>
      <c r="U14" s="33">
        <f t="shared" ref="U14" si="23">-$L14+T14</f>
        <v>-0.5</v>
      </c>
      <c r="V14" s="61">
        <f t="shared" si="10"/>
        <v>10.1</v>
      </c>
      <c r="W14" s="61">
        <f t="shared" si="7"/>
        <v>7.4</v>
      </c>
      <c r="X14" s="59">
        <f t="shared" si="11"/>
        <v>1.3648648648648647</v>
      </c>
      <c r="Y14" s="60">
        <f t="shared" si="12"/>
        <v>0.10099999999999999</v>
      </c>
      <c r="Z14" s="32">
        <f t="shared" si="13"/>
        <v>1010</v>
      </c>
      <c r="AA14" s="32" t="s">
        <v>64</v>
      </c>
      <c r="AB14" s="32"/>
      <c r="AC14" s="32"/>
      <c r="AD14" s="32"/>
      <c r="AE14" s="34">
        <v>19</v>
      </c>
      <c r="AF14" s="32"/>
      <c r="AG14" s="32"/>
      <c r="AH14" s="32"/>
      <c r="AI14" s="32"/>
      <c r="AJ14" s="32"/>
      <c r="AK14" s="32"/>
      <c r="AL14" s="32"/>
      <c r="AM14" s="32"/>
      <c r="AN14" s="32"/>
      <c r="AO14" s="32"/>
      <c r="AP14" s="32"/>
      <c r="AQ14" s="32"/>
      <c r="AR14" s="35"/>
      <c r="AS14" s="39"/>
      <c r="AT14" s="69">
        <v>19</v>
      </c>
      <c r="AU14" s="58"/>
      <c r="AV14" s="69"/>
      <c r="AW14" s="58"/>
      <c r="AX14" s="58"/>
      <c r="AY14" s="58"/>
      <c r="AZ14" s="69"/>
      <c r="BA14" s="69"/>
      <c r="BB14" s="69"/>
    </row>
    <row r="15" spans="1:64" x14ac:dyDescent="0.2">
      <c r="A15" s="90">
        <v>43763</v>
      </c>
      <c r="B15" s="28" t="s">
        <v>251</v>
      </c>
      <c r="C15" s="48" t="s">
        <v>91</v>
      </c>
      <c r="D15" s="32" t="str">
        <f t="shared" ref="D15:D16" si="24">TEXT(A15,"ddd")</f>
        <v>Fri</v>
      </c>
      <c r="E15" s="43">
        <v>9.3000000000000007</v>
      </c>
      <c r="F15" s="28" t="s">
        <v>61</v>
      </c>
      <c r="G15" s="28" t="s">
        <v>62</v>
      </c>
      <c r="H15" s="28" t="s">
        <v>69</v>
      </c>
      <c r="I15" s="114">
        <v>7</v>
      </c>
      <c r="J15" s="114">
        <v>5</v>
      </c>
      <c r="K15" s="30" t="s">
        <v>123</v>
      </c>
      <c r="L15" s="37">
        <v>1</v>
      </c>
      <c r="M15" s="28" t="s">
        <v>96</v>
      </c>
      <c r="N15" s="28" t="s">
        <v>112</v>
      </c>
      <c r="R15" s="38">
        <v>26</v>
      </c>
      <c r="S15" s="56">
        <v>2</v>
      </c>
      <c r="T15" s="37" t="str">
        <f t="shared" si="16"/>
        <v>0.00</v>
      </c>
      <c r="U15" s="33">
        <f t="shared" ref="U15:U17" si="25">-$L15+T15</f>
        <v>-1</v>
      </c>
      <c r="V15" s="61">
        <f t="shared" si="10"/>
        <v>9.1</v>
      </c>
      <c r="W15" s="61">
        <f t="shared" si="7"/>
        <v>8.4</v>
      </c>
      <c r="X15" s="59">
        <f t="shared" si="11"/>
        <v>1.0833333333333333</v>
      </c>
      <c r="Y15" s="60">
        <f t="shared" si="12"/>
        <v>9.0999999999999998E-2</v>
      </c>
      <c r="Z15" s="32">
        <f t="shared" si="13"/>
        <v>910</v>
      </c>
      <c r="AA15" s="28" t="s">
        <v>64</v>
      </c>
      <c r="AB15" s="32"/>
      <c r="AC15" s="32"/>
      <c r="AD15" s="32"/>
      <c r="AE15" s="34">
        <v>55</v>
      </c>
      <c r="AF15" s="32"/>
      <c r="AG15" s="32"/>
      <c r="AH15" s="32"/>
      <c r="AI15" s="32"/>
      <c r="AJ15" s="32"/>
      <c r="AK15" s="32"/>
      <c r="AL15" s="32"/>
      <c r="AM15" s="32"/>
      <c r="AN15" s="32"/>
      <c r="AO15" s="32"/>
      <c r="AP15" s="32"/>
      <c r="AQ15" s="32"/>
      <c r="AR15" s="35"/>
      <c r="AS15" s="39"/>
      <c r="AT15" s="69">
        <v>26</v>
      </c>
      <c r="AU15" s="58"/>
      <c r="AV15" s="69"/>
      <c r="AW15" s="58"/>
      <c r="AX15" s="58"/>
      <c r="AY15" s="58"/>
      <c r="AZ15" s="69"/>
      <c r="BA15" s="69"/>
      <c r="BB15" s="69"/>
    </row>
    <row r="16" spans="1:64" x14ac:dyDescent="0.2">
      <c r="A16" s="90">
        <v>43763</v>
      </c>
      <c r="B16" s="28" t="s">
        <v>251</v>
      </c>
      <c r="C16" s="48" t="s">
        <v>91</v>
      </c>
      <c r="D16" s="32" t="str">
        <f t="shared" si="24"/>
        <v>Fri</v>
      </c>
      <c r="E16" s="43">
        <v>9.3000000000000007</v>
      </c>
      <c r="F16" s="28" t="s">
        <v>61</v>
      </c>
      <c r="G16" s="28" t="s">
        <v>62</v>
      </c>
      <c r="H16" s="28" t="s">
        <v>69</v>
      </c>
      <c r="I16" s="114">
        <v>7</v>
      </c>
      <c r="J16" s="114">
        <v>5</v>
      </c>
      <c r="K16" s="29" t="s">
        <v>123</v>
      </c>
      <c r="L16" s="37">
        <v>1</v>
      </c>
      <c r="M16" s="28" t="s">
        <v>96</v>
      </c>
      <c r="N16" s="28" t="s">
        <v>114</v>
      </c>
      <c r="R16" s="38">
        <v>7.3</v>
      </c>
      <c r="S16" s="56">
        <v>2</v>
      </c>
      <c r="T16" s="37">
        <f t="shared" si="16"/>
        <v>7.3</v>
      </c>
      <c r="U16" s="33">
        <f t="shared" si="25"/>
        <v>6.3</v>
      </c>
      <c r="V16" s="61">
        <f t="shared" si="10"/>
        <v>15.399999999999999</v>
      </c>
      <c r="W16" s="61">
        <f t="shared" si="7"/>
        <v>9.4</v>
      </c>
      <c r="X16" s="59">
        <f t="shared" si="11"/>
        <v>1.6382978723404253</v>
      </c>
      <c r="Y16" s="60">
        <f t="shared" si="12"/>
        <v>0.154</v>
      </c>
      <c r="Z16" s="32">
        <f t="shared" si="13"/>
        <v>1539.9999999999998</v>
      </c>
      <c r="AA16" s="28" t="s">
        <v>65</v>
      </c>
      <c r="AB16" s="32"/>
      <c r="AC16" s="32"/>
      <c r="AD16" s="32"/>
      <c r="AE16" s="34">
        <v>9.25</v>
      </c>
      <c r="AF16" s="32"/>
      <c r="AG16" s="32"/>
      <c r="AH16" s="32"/>
      <c r="AI16" s="32"/>
      <c r="AJ16" s="32"/>
      <c r="AK16" s="32"/>
      <c r="AL16" s="32"/>
      <c r="AM16" s="32"/>
      <c r="AN16" s="32"/>
      <c r="AO16" s="32"/>
      <c r="AP16" s="32"/>
      <c r="AQ16" s="32"/>
      <c r="AR16" s="35"/>
      <c r="AS16" s="39"/>
      <c r="AT16" s="69"/>
      <c r="AU16" s="58"/>
      <c r="AV16" s="69"/>
      <c r="AW16" s="58"/>
      <c r="AX16" s="58"/>
      <c r="AY16" s="58"/>
      <c r="AZ16" s="69">
        <v>7.3</v>
      </c>
      <c r="BA16" s="82">
        <v>6.6</v>
      </c>
      <c r="BB16" s="69">
        <v>6.8</v>
      </c>
    </row>
    <row r="17" spans="1:54" x14ac:dyDescent="0.2">
      <c r="A17" s="90">
        <v>43764</v>
      </c>
      <c r="B17" s="28" t="s">
        <v>251</v>
      </c>
      <c r="C17" s="48" t="s">
        <v>76</v>
      </c>
      <c r="D17" s="32" t="str">
        <f t="shared" ref="D17" si="26">TEXT(A17,"ddd")</f>
        <v>Sat</v>
      </c>
      <c r="E17" s="43">
        <v>4.0999999999999996</v>
      </c>
      <c r="F17" s="28" t="s">
        <v>61</v>
      </c>
      <c r="G17" s="28" t="s">
        <v>62</v>
      </c>
      <c r="H17" s="28" t="s">
        <v>69</v>
      </c>
      <c r="I17" s="114">
        <v>9</v>
      </c>
      <c r="J17" s="114">
        <v>8</v>
      </c>
      <c r="K17" s="28" t="s">
        <v>125</v>
      </c>
      <c r="L17" s="37">
        <v>0.5</v>
      </c>
      <c r="M17" s="28" t="s">
        <v>118</v>
      </c>
      <c r="N17" s="28" t="s">
        <v>112</v>
      </c>
      <c r="R17" s="38">
        <v>13</v>
      </c>
      <c r="S17" s="56" t="s">
        <v>63</v>
      </c>
      <c r="T17" s="37" t="str">
        <f t="shared" si="16"/>
        <v>0.00</v>
      </c>
      <c r="U17" s="33">
        <f t="shared" si="25"/>
        <v>-0.5</v>
      </c>
      <c r="V17" s="61">
        <f t="shared" si="10"/>
        <v>14.899999999999999</v>
      </c>
      <c r="W17" s="61">
        <f t="shared" si="7"/>
        <v>9.9</v>
      </c>
      <c r="X17" s="59">
        <f t="shared" si="11"/>
        <v>1.5050505050505047</v>
      </c>
      <c r="Y17" s="60">
        <f t="shared" si="12"/>
        <v>0.14899999999999999</v>
      </c>
      <c r="Z17" s="32">
        <f t="shared" si="13"/>
        <v>1489.9999999999998</v>
      </c>
      <c r="AA17" s="28" t="s">
        <v>64</v>
      </c>
      <c r="AB17" s="32"/>
      <c r="AC17" s="32"/>
      <c r="AD17" s="32"/>
      <c r="AE17" s="34">
        <v>30</v>
      </c>
      <c r="AF17" s="32"/>
      <c r="AG17" s="32"/>
      <c r="AH17" s="32"/>
      <c r="AI17" s="32"/>
      <c r="AJ17" s="32"/>
      <c r="AK17" s="32"/>
      <c r="AL17" s="32"/>
      <c r="AM17" s="32"/>
      <c r="AN17" s="32"/>
      <c r="AO17" s="32"/>
      <c r="AP17" s="32"/>
      <c r="AQ17" s="32"/>
      <c r="AR17" s="35"/>
      <c r="AS17" s="39"/>
      <c r="AT17" s="69">
        <v>13</v>
      </c>
      <c r="AU17" s="58"/>
      <c r="AV17" s="69"/>
      <c r="AW17" s="58"/>
      <c r="AX17" s="58"/>
      <c r="AY17" s="58"/>
      <c r="AZ17" s="69"/>
      <c r="BA17" s="69"/>
      <c r="BB17" s="69"/>
    </row>
    <row r="18" spans="1:54" x14ac:dyDescent="0.2">
      <c r="A18" s="90">
        <v>43771</v>
      </c>
      <c r="B18" s="28" t="s">
        <v>251</v>
      </c>
      <c r="C18" s="48" t="s">
        <v>71</v>
      </c>
      <c r="D18" s="32" t="str">
        <f>TEXT(A18,"ddd")</f>
        <v>Sat</v>
      </c>
      <c r="E18" s="43">
        <v>2.2000000000000002</v>
      </c>
      <c r="F18" s="28" t="s">
        <v>61</v>
      </c>
      <c r="G18" s="28" t="s">
        <v>62</v>
      </c>
      <c r="H18" s="28" t="s">
        <v>68</v>
      </c>
      <c r="I18" s="114">
        <v>5</v>
      </c>
      <c r="J18" s="114">
        <v>6</v>
      </c>
      <c r="K18" s="31" t="s">
        <v>124</v>
      </c>
      <c r="L18" s="37">
        <v>1</v>
      </c>
      <c r="M18" s="28" t="s">
        <v>96</v>
      </c>
      <c r="N18" s="28" t="s">
        <v>112</v>
      </c>
      <c r="R18" s="38">
        <v>17</v>
      </c>
      <c r="S18" s="56">
        <v>3</v>
      </c>
      <c r="T18" s="37" t="str">
        <f t="shared" si="16"/>
        <v>0.00</v>
      </c>
      <c r="U18" s="33">
        <f>-$L18+T18</f>
        <v>-1</v>
      </c>
      <c r="V18" s="61">
        <f t="shared" si="10"/>
        <v>13.899999999999999</v>
      </c>
      <c r="W18" s="61">
        <f t="shared" si="7"/>
        <v>10.9</v>
      </c>
      <c r="X18" s="59">
        <f t="shared" si="11"/>
        <v>1.275229357798165</v>
      </c>
      <c r="Y18" s="60">
        <f t="shared" si="12"/>
        <v>0.13899999999999998</v>
      </c>
      <c r="Z18" s="32">
        <f t="shared" si="13"/>
        <v>1389.9999999999998</v>
      </c>
      <c r="AA18" s="28" t="s">
        <v>64</v>
      </c>
      <c r="AB18" s="32"/>
      <c r="AC18" s="32"/>
      <c r="AD18" s="32"/>
      <c r="AE18" s="34">
        <v>28</v>
      </c>
      <c r="AF18" s="32"/>
      <c r="AG18" s="32"/>
      <c r="AH18" s="32"/>
      <c r="AI18" s="32"/>
      <c r="AJ18" s="32"/>
      <c r="AK18" s="32"/>
      <c r="AL18" s="32"/>
      <c r="AM18" s="32"/>
      <c r="AN18" s="32"/>
      <c r="AO18" s="32"/>
      <c r="AP18" s="32"/>
      <c r="AQ18" s="32"/>
      <c r="AR18" s="35"/>
      <c r="AS18" s="39"/>
      <c r="AT18" s="69">
        <v>17</v>
      </c>
      <c r="AU18" s="58"/>
      <c r="AV18" s="69"/>
      <c r="AW18" s="58"/>
      <c r="AX18" s="58"/>
      <c r="AY18" s="58"/>
    </row>
    <row r="19" spans="1:54" x14ac:dyDescent="0.2">
      <c r="A19" s="90">
        <v>43774</v>
      </c>
      <c r="B19" s="28" t="s">
        <v>251</v>
      </c>
      <c r="C19" s="48" t="s">
        <v>84</v>
      </c>
      <c r="D19" s="32" t="str">
        <f t="shared" ref="D19:D20" si="27">TEXT(A19,"ddd")</f>
        <v>Tue</v>
      </c>
      <c r="E19" s="43">
        <v>3</v>
      </c>
      <c r="F19" s="28" t="s">
        <v>61</v>
      </c>
      <c r="G19" s="28" t="s">
        <v>62</v>
      </c>
      <c r="H19" s="28" t="s">
        <v>68</v>
      </c>
      <c r="I19" s="114">
        <v>7</v>
      </c>
      <c r="J19" s="114">
        <v>20</v>
      </c>
      <c r="K19" s="31" t="s">
        <v>128</v>
      </c>
      <c r="L19" s="37">
        <v>1</v>
      </c>
      <c r="M19" s="28" t="s">
        <v>96</v>
      </c>
      <c r="N19" s="28" t="s">
        <v>112</v>
      </c>
      <c r="R19" s="38">
        <v>15</v>
      </c>
      <c r="S19" s="56">
        <v>3</v>
      </c>
      <c r="T19" s="37" t="str">
        <f t="shared" si="16"/>
        <v>0.00</v>
      </c>
      <c r="U19" s="33">
        <f t="shared" ref="U19" si="28">-$L19+T19</f>
        <v>-1</v>
      </c>
      <c r="V19" s="61">
        <f t="shared" si="10"/>
        <v>12.899999999999999</v>
      </c>
      <c r="W19" s="61">
        <f t="shared" si="7"/>
        <v>11.9</v>
      </c>
      <c r="X19" s="59">
        <f t="shared" si="11"/>
        <v>1.0840336134453781</v>
      </c>
      <c r="Y19" s="60">
        <f t="shared" si="12"/>
        <v>0.12899999999999998</v>
      </c>
      <c r="Z19" s="32">
        <f t="shared" si="13"/>
        <v>1289.9999999999998</v>
      </c>
      <c r="AA19" s="28" t="s">
        <v>64</v>
      </c>
      <c r="AB19" s="32"/>
      <c r="AC19" s="32"/>
      <c r="AD19" s="32"/>
      <c r="AE19" s="34">
        <v>22</v>
      </c>
      <c r="AF19" s="32"/>
      <c r="AG19" s="32"/>
      <c r="AH19" s="32"/>
      <c r="AI19" s="32"/>
      <c r="AJ19" s="32"/>
      <c r="AK19" s="32"/>
      <c r="AL19" s="32"/>
      <c r="AM19" s="32"/>
      <c r="AN19" s="32"/>
      <c r="AO19" s="32"/>
      <c r="AP19" s="32"/>
      <c r="AQ19" s="32"/>
      <c r="AR19" s="35"/>
      <c r="AS19" s="39"/>
      <c r="AT19" s="69">
        <v>15</v>
      </c>
      <c r="AU19" s="58"/>
      <c r="AV19" s="69"/>
      <c r="AW19" s="58"/>
      <c r="AX19" s="58"/>
      <c r="AY19" s="58"/>
      <c r="AZ19" s="69"/>
      <c r="BA19" s="69"/>
      <c r="BB19" s="69"/>
    </row>
    <row r="20" spans="1:54" x14ac:dyDescent="0.2">
      <c r="A20" s="91">
        <v>43778</v>
      </c>
      <c r="B20" s="28" t="s">
        <v>251</v>
      </c>
      <c r="C20" s="48" t="s">
        <v>98</v>
      </c>
      <c r="D20" s="32" t="str">
        <f t="shared" si="27"/>
        <v>Sat</v>
      </c>
      <c r="E20" s="43">
        <v>2.5</v>
      </c>
      <c r="F20" s="28" t="s">
        <v>61</v>
      </c>
      <c r="G20" s="28" t="s">
        <v>62</v>
      </c>
      <c r="H20" s="28" t="s">
        <v>68</v>
      </c>
      <c r="I20" s="114">
        <v>5</v>
      </c>
      <c r="J20" s="114">
        <v>7</v>
      </c>
      <c r="K20" s="31" t="s">
        <v>99</v>
      </c>
      <c r="L20" s="37">
        <v>1</v>
      </c>
      <c r="M20" s="28" t="s">
        <v>96</v>
      </c>
      <c r="N20" s="28" t="s">
        <v>112</v>
      </c>
      <c r="R20" s="38">
        <v>17</v>
      </c>
      <c r="S20" s="56">
        <v>3</v>
      </c>
      <c r="T20" s="37" t="str">
        <f t="shared" si="16"/>
        <v>0.00</v>
      </c>
      <c r="U20" s="33">
        <f t="shared" ref="U20:U21" si="29">-$L20+T20</f>
        <v>-1</v>
      </c>
      <c r="V20" s="61">
        <f t="shared" si="10"/>
        <v>11.899999999999999</v>
      </c>
      <c r="W20" s="61">
        <f t="shared" si="7"/>
        <v>12.9</v>
      </c>
      <c r="X20" s="59">
        <f t="shared" si="11"/>
        <v>0.92248062015503862</v>
      </c>
      <c r="Y20" s="60">
        <f t="shared" si="12"/>
        <v>0.11899999999999998</v>
      </c>
      <c r="Z20" s="32">
        <f t="shared" si="13"/>
        <v>1189.9999999999998</v>
      </c>
      <c r="AA20" s="28" t="s">
        <v>64</v>
      </c>
      <c r="AB20" s="32"/>
      <c r="AC20" s="32"/>
      <c r="AD20" s="32"/>
      <c r="AE20" s="34">
        <v>17</v>
      </c>
      <c r="AF20" s="32"/>
      <c r="AG20" s="32"/>
      <c r="AH20" s="32"/>
      <c r="AI20" s="32"/>
      <c r="AJ20" s="32"/>
      <c r="AK20" s="32"/>
      <c r="AL20" s="32"/>
      <c r="AM20" s="32"/>
      <c r="AN20" s="32"/>
      <c r="AO20" s="32"/>
      <c r="AP20" s="32"/>
      <c r="AQ20" s="32"/>
      <c r="AR20" s="35"/>
      <c r="AS20" s="39"/>
      <c r="AT20" s="69">
        <v>17</v>
      </c>
      <c r="AU20" s="58"/>
      <c r="AV20" s="69"/>
      <c r="AW20" s="58"/>
      <c r="AX20" s="58"/>
      <c r="AY20" s="58"/>
      <c r="AZ20" s="69"/>
      <c r="BA20" s="69"/>
      <c r="BB20" s="69"/>
    </row>
    <row r="21" spans="1:54" x14ac:dyDescent="0.2">
      <c r="A21" s="91">
        <v>43778</v>
      </c>
      <c r="B21" s="28" t="s">
        <v>251</v>
      </c>
      <c r="C21" s="48" t="s">
        <v>98</v>
      </c>
      <c r="D21" s="32" t="str">
        <f t="shared" ref="D21" si="30">TEXT(A21,"ddd")</f>
        <v>Sat</v>
      </c>
      <c r="E21" s="43">
        <v>4.55</v>
      </c>
      <c r="F21" s="28" t="s">
        <v>61</v>
      </c>
      <c r="G21" s="28" t="s">
        <v>62</v>
      </c>
      <c r="H21" s="28" t="s">
        <v>68</v>
      </c>
      <c r="I21" s="114">
        <v>8</v>
      </c>
      <c r="J21" s="114">
        <v>8</v>
      </c>
      <c r="K21" s="28" t="s">
        <v>121</v>
      </c>
      <c r="L21" s="37">
        <v>1</v>
      </c>
      <c r="M21" s="28" t="s">
        <v>96</v>
      </c>
      <c r="N21" s="28" t="s">
        <v>112</v>
      </c>
      <c r="R21" s="38">
        <v>12</v>
      </c>
      <c r="S21" s="56" t="s">
        <v>63</v>
      </c>
      <c r="T21" s="37" t="str">
        <f t="shared" si="16"/>
        <v>0.00</v>
      </c>
      <c r="U21" s="33">
        <f t="shared" si="29"/>
        <v>-1</v>
      </c>
      <c r="V21" s="61">
        <f t="shared" si="10"/>
        <v>10.899999999999999</v>
      </c>
      <c r="W21" s="61">
        <f t="shared" si="7"/>
        <v>13.9</v>
      </c>
      <c r="X21" s="59">
        <f t="shared" si="11"/>
        <v>0.7841726618705035</v>
      </c>
      <c r="Y21" s="60">
        <f t="shared" si="12"/>
        <v>0.10899999999999999</v>
      </c>
      <c r="Z21" s="32">
        <f t="shared" si="13"/>
        <v>1089.9999999999998</v>
      </c>
      <c r="AA21" s="28" t="s">
        <v>64</v>
      </c>
      <c r="AB21" s="32"/>
      <c r="AC21" s="32"/>
      <c r="AD21" s="32"/>
      <c r="AE21" s="34">
        <v>12</v>
      </c>
      <c r="AF21" s="32"/>
      <c r="AG21" s="32"/>
      <c r="AH21" s="32"/>
      <c r="AI21" s="32"/>
      <c r="AJ21" s="32"/>
      <c r="AK21" s="32"/>
      <c r="AL21" s="32"/>
      <c r="AM21" s="32"/>
      <c r="AN21" s="32"/>
      <c r="AO21" s="32"/>
      <c r="AP21" s="32"/>
      <c r="AQ21" s="32"/>
      <c r="AR21" s="35"/>
      <c r="AS21" s="39"/>
      <c r="AT21" s="69">
        <v>12</v>
      </c>
      <c r="AU21" s="58"/>
      <c r="AV21" s="69"/>
      <c r="AW21" s="58"/>
      <c r="AX21" s="58"/>
      <c r="AY21" s="58"/>
      <c r="AZ21" s="69"/>
      <c r="BA21" s="69"/>
      <c r="BB21" s="69"/>
    </row>
    <row r="22" spans="1:54" x14ac:dyDescent="0.2">
      <c r="A22" s="92">
        <v>43897</v>
      </c>
      <c r="B22" s="28" t="s">
        <v>251</v>
      </c>
      <c r="C22" s="48" t="s">
        <v>88</v>
      </c>
      <c r="D22" s="24" t="str">
        <f t="shared" ref="D22" si="31">TEXT(A22,"ddd")</f>
        <v>Sat</v>
      </c>
      <c r="E22" s="45">
        <v>4.25</v>
      </c>
      <c r="F22" s="28" t="s">
        <v>61</v>
      </c>
      <c r="G22" s="28" t="s">
        <v>62</v>
      </c>
      <c r="H22" s="28" t="s">
        <v>70</v>
      </c>
      <c r="I22" s="114">
        <v>7</v>
      </c>
      <c r="J22" s="114">
        <v>5</v>
      </c>
      <c r="K22" s="29" t="s">
        <v>127</v>
      </c>
      <c r="L22" s="37">
        <v>2</v>
      </c>
      <c r="M22" s="75" t="s">
        <v>134</v>
      </c>
      <c r="N22" s="28" t="s">
        <v>112</v>
      </c>
      <c r="R22" s="38">
        <v>8.5</v>
      </c>
      <c r="S22" s="56">
        <v>1</v>
      </c>
      <c r="T22" s="37">
        <f t="shared" si="16"/>
        <v>17</v>
      </c>
      <c r="U22" s="25">
        <f t="shared" ref="U22" si="32">-$L22+T22</f>
        <v>15</v>
      </c>
      <c r="V22" s="61">
        <f t="shared" si="10"/>
        <v>25.9</v>
      </c>
      <c r="W22" s="61">
        <f t="shared" si="7"/>
        <v>15.9</v>
      </c>
      <c r="X22" s="59">
        <f t="shared" si="11"/>
        <v>1.6289308176100628</v>
      </c>
      <c r="Y22" s="60">
        <f t="shared" si="12"/>
        <v>0.25900000000000001</v>
      </c>
      <c r="Z22" s="32">
        <f t="shared" si="13"/>
        <v>2590</v>
      </c>
      <c r="AA22" s="28" t="s">
        <v>65</v>
      </c>
      <c r="AE22" s="26">
        <v>9.02</v>
      </c>
      <c r="AS22" s="42" t="s">
        <v>118</v>
      </c>
      <c r="AT22" s="70">
        <v>9</v>
      </c>
      <c r="AU22" s="52">
        <v>6.3</v>
      </c>
      <c r="AV22" s="70">
        <v>9.02</v>
      </c>
      <c r="AW22" s="52">
        <v>6</v>
      </c>
      <c r="AX22" s="52">
        <v>6</v>
      </c>
      <c r="AY22" s="52">
        <v>6.3</v>
      </c>
    </row>
    <row r="23" spans="1:54" x14ac:dyDescent="0.2">
      <c r="A23" s="92">
        <v>43911</v>
      </c>
      <c r="B23" s="28" t="s">
        <v>251</v>
      </c>
      <c r="C23" s="48" t="s">
        <v>73</v>
      </c>
      <c r="D23" s="24" t="str">
        <f t="shared" ref="D23" si="33">TEXT(A23,"ddd")</f>
        <v>Sat</v>
      </c>
      <c r="E23" s="45">
        <v>3.45</v>
      </c>
      <c r="F23" s="28" t="s">
        <v>61</v>
      </c>
      <c r="G23" s="28" t="s">
        <v>62</v>
      </c>
      <c r="H23" s="28" t="s">
        <v>66</v>
      </c>
      <c r="I23" s="114">
        <v>6</v>
      </c>
      <c r="J23" s="114">
        <v>2</v>
      </c>
      <c r="K23" s="28" t="s">
        <v>127</v>
      </c>
      <c r="L23" s="37">
        <v>2</v>
      </c>
      <c r="M23" s="28" t="s">
        <v>136</v>
      </c>
      <c r="N23" s="28" t="s">
        <v>112</v>
      </c>
      <c r="R23" s="38">
        <v>7</v>
      </c>
      <c r="S23" s="56" t="s">
        <v>63</v>
      </c>
      <c r="T23" s="37" t="str">
        <f t="shared" si="16"/>
        <v>0.00</v>
      </c>
      <c r="U23" s="25">
        <f t="shared" ref="U23:U27" si="34">-$L23+T23</f>
        <v>-2</v>
      </c>
      <c r="V23" s="61">
        <f t="shared" si="10"/>
        <v>23.9</v>
      </c>
      <c r="W23" s="61">
        <f t="shared" si="7"/>
        <v>17.899999999999999</v>
      </c>
      <c r="X23" s="59">
        <f t="shared" si="11"/>
        <v>1.3351955307262571</v>
      </c>
      <c r="Y23" s="60">
        <f t="shared" si="12"/>
        <v>0.23899999999999999</v>
      </c>
      <c r="Z23" s="32">
        <f t="shared" si="13"/>
        <v>2390</v>
      </c>
      <c r="AA23" s="28" t="s">
        <v>64</v>
      </c>
      <c r="AE23" s="26">
        <v>7</v>
      </c>
      <c r="AS23" s="42" t="s">
        <v>118</v>
      </c>
      <c r="AT23" s="70">
        <v>7</v>
      </c>
    </row>
    <row r="24" spans="1:54" x14ac:dyDescent="0.2">
      <c r="A24" s="92">
        <v>43918</v>
      </c>
      <c r="B24" s="28" t="s">
        <v>251</v>
      </c>
      <c r="C24" s="48" t="s">
        <v>95</v>
      </c>
      <c r="D24" s="24" t="str">
        <f t="shared" ref="D24:D27" si="35">TEXT(A24,"ddd")</f>
        <v>Sat</v>
      </c>
      <c r="E24" s="45">
        <v>4.3</v>
      </c>
      <c r="F24" s="28" t="s">
        <v>61</v>
      </c>
      <c r="G24" s="28" t="s">
        <v>62</v>
      </c>
      <c r="H24" s="28" t="s">
        <v>66</v>
      </c>
      <c r="I24" s="114">
        <v>7</v>
      </c>
      <c r="J24" s="114">
        <v>11</v>
      </c>
      <c r="K24" s="28" t="s">
        <v>137</v>
      </c>
      <c r="L24" s="37">
        <v>0.5</v>
      </c>
      <c r="M24" s="76" t="s">
        <v>138</v>
      </c>
      <c r="N24" s="28" t="s">
        <v>112</v>
      </c>
      <c r="R24" s="38">
        <v>51</v>
      </c>
      <c r="S24" s="56" t="s">
        <v>63</v>
      </c>
      <c r="T24" s="37" t="str">
        <f t="shared" si="16"/>
        <v>0.00</v>
      </c>
      <c r="U24" s="25">
        <f t="shared" si="34"/>
        <v>-0.5</v>
      </c>
      <c r="V24" s="61">
        <f t="shared" si="10"/>
        <v>23.4</v>
      </c>
      <c r="W24" s="61">
        <f t="shared" si="7"/>
        <v>18.399999999999999</v>
      </c>
      <c r="X24" s="59">
        <f t="shared" si="11"/>
        <v>1.2717391304347827</v>
      </c>
      <c r="Y24" s="60">
        <f t="shared" si="12"/>
        <v>0.23399999999999999</v>
      </c>
      <c r="Z24" s="32">
        <f t="shared" si="13"/>
        <v>2340</v>
      </c>
      <c r="AA24" s="28" t="s">
        <v>64</v>
      </c>
      <c r="AE24" s="26">
        <v>230</v>
      </c>
      <c r="AS24" s="42" t="s">
        <v>132</v>
      </c>
      <c r="AT24" s="70">
        <v>51</v>
      </c>
    </row>
    <row r="25" spans="1:54" x14ac:dyDescent="0.2">
      <c r="A25" s="92">
        <v>43918</v>
      </c>
      <c r="B25" s="28" t="s">
        <v>251</v>
      </c>
      <c r="C25" s="48" t="s">
        <v>95</v>
      </c>
      <c r="D25" s="24" t="str">
        <f t="shared" si="35"/>
        <v>Sat</v>
      </c>
      <c r="E25" s="45">
        <v>4.3</v>
      </c>
      <c r="F25" s="28" t="s">
        <v>61</v>
      </c>
      <c r="G25" s="28" t="s">
        <v>62</v>
      </c>
      <c r="H25" s="28" t="s">
        <v>66</v>
      </c>
      <c r="I25" s="114">
        <v>7</v>
      </c>
      <c r="J25" s="114">
        <v>11</v>
      </c>
      <c r="K25" s="28" t="s">
        <v>137</v>
      </c>
      <c r="L25" s="37">
        <v>0.5</v>
      </c>
      <c r="M25" s="77" t="s">
        <v>138</v>
      </c>
      <c r="N25" s="28" t="s">
        <v>114</v>
      </c>
      <c r="R25" s="38">
        <v>14</v>
      </c>
      <c r="S25" s="56" t="s">
        <v>63</v>
      </c>
      <c r="T25" s="37" t="str">
        <f t="shared" si="16"/>
        <v>0.00</v>
      </c>
      <c r="U25" s="25">
        <f t="shared" si="34"/>
        <v>-0.5</v>
      </c>
      <c r="V25" s="61">
        <f t="shared" si="10"/>
        <v>22.9</v>
      </c>
      <c r="W25" s="61">
        <f t="shared" si="7"/>
        <v>18.899999999999999</v>
      </c>
      <c r="X25" s="59">
        <f t="shared" si="11"/>
        <v>1.2116402116402116</v>
      </c>
      <c r="Y25" s="60">
        <f t="shared" si="12"/>
        <v>0.22899999999999998</v>
      </c>
      <c r="Z25" s="32">
        <f t="shared" si="13"/>
        <v>2290</v>
      </c>
      <c r="AA25" s="28" t="s">
        <v>64</v>
      </c>
      <c r="AE25" s="26">
        <v>18.100000000000001</v>
      </c>
      <c r="AS25" s="42" t="s">
        <v>132</v>
      </c>
      <c r="AZ25" s="70">
        <v>14</v>
      </c>
    </row>
    <row r="26" spans="1:54" x14ac:dyDescent="0.2">
      <c r="A26" s="92">
        <v>43918</v>
      </c>
      <c r="B26" s="28" t="s">
        <v>251</v>
      </c>
      <c r="C26" s="48" t="s">
        <v>95</v>
      </c>
      <c r="D26" s="24" t="str">
        <f t="shared" si="35"/>
        <v>Sat</v>
      </c>
      <c r="E26" s="45">
        <v>4.3</v>
      </c>
      <c r="F26" s="28" t="s">
        <v>61</v>
      </c>
      <c r="G26" s="28" t="s">
        <v>62</v>
      </c>
      <c r="H26" s="28" t="s">
        <v>66</v>
      </c>
      <c r="I26" s="114">
        <v>7</v>
      </c>
      <c r="J26" s="114">
        <v>8</v>
      </c>
      <c r="K26" s="31" t="s">
        <v>129</v>
      </c>
      <c r="L26" s="37">
        <v>0.5</v>
      </c>
      <c r="M26" s="77" t="s">
        <v>139</v>
      </c>
      <c r="N26" s="28" t="s">
        <v>112</v>
      </c>
      <c r="R26" s="38">
        <v>26</v>
      </c>
      <c r="S26" s="56">
        <v>3</v>
      </c>
      <c r="T26" s="37" t="str">
        <f t="shared" si="16"/>
        <v>0.00</v>
      </c>
      <c r="U26" s="25">
        <f t="shared" si="34"/>
        <v>-0.5</v>
      </c>
      <c r="V26" s="61">
        <f t="shared" si="10"/>
        <v>22.4</v>
      </c>
      <c r="W26" s="61">
        <f t="shared" si="7"/>
        <v>19.399999999999999</v>
      </c>
      <c r="X26" s="59">
        <f t="shared" si="11"/>
        <v>1.1546391752577321</v>
      </c>
      <c r="Y26" s="60">
        <f t="shared" si="12"/>
        <v>0.22399999999999998</v>
      </c>
      <c r="Z26" s="32">
        <f t="shared" si="13"/>
        <v>2240</v>
      </c>
      <c r="AA26" s="28" t="s">
        <v>64</v>
      </c>
      <c r="AE26" s="26">
        <v>65</v>
      </c>
      <c r="AS26" s="42" t="s">
        <v>132</v>
      </c>
      <c r="AT26" s="70">
        <v>26</v>
      </c>
    </row>
    <row r="27" spans="1:54" x14ac:dyDescent="0.2">
      <c r="A27" s="92">
        <v>43918</v>
      </c>
      <c r="B27" s="28" t="s">
        <v>251</v>
      </c>
      <c r="C27" s="48" t="s">
        <v>95</v>
      </c>
      <c r="D27" s="24" t="str">
        <f t="shared" si="35"/>
        <v>Sat</v>
      </c>
      <c r="E27" s="45">
        <v>4.3</v>
      </c>
      <c r="F27" s="28" t="s">
        <v>61</v>
      </c>
      <c r="G27" s="28" t="s">
        <v>62</v>
      </c>
      <c r="H27" s="28" t="s">
        <v>66</v>
      </c>
      <c r="I27" s="114">
        <v>7</v>
      </c>
      <c r="J27" s="114">
        <v>8</v>
      </c>
      <c r="K27" s="29" t="s">
        <v>129</v>
      </c>
      <c r="L27" s="37">
        <v>0.5</v>
      </c>
      <c r="M27" s="77" t="s">
        <v>139</v>
      </c>
      <c r="N27" s="28" t="s">
        <v>114</v>
      </c>
      <c r="R27" s="38">
        <v>7.25</v>
      </c>
      <c r="S27" s="56">
        <v>3</v>
      </c>
      <c r="T27" s="37">
        <f t="shared" si="16"/>
        <v>3.63</v>
      </c>
      <c r="U27" s="25">
        <f t="shared" si="34"/>
        <v>3.13</v>
      </c>
      <c r="V27" s="61">
        <f t="shared" si="10"/>
        <v>25.529999999999998</v>
      </c>
      <c r="W27" s="61">
        <f t="shared" si="7"/>
        <v>19.899999999999999</v>
      </c>
      <c r="X27" s="59">
        <f t="shared" si="11"/>
        <v>1.2829145728643216</v>
      </c>
      <c r="Y27" s="60">
        <f t="shared" si="12"/>
        <v>0.25529999999999997</v>
      </c>
      <c r="Z27" s="32">
        <f t="shared" si="13"/>
        <v>2552.9999999999995</v>
      </c>
      <c r="AA27" s="28" t="s">
        <v>65</v>
      </c>
      <c r="AE27" s="26">
        <v>7.25</v>
      </c>
      <c r="AS27" s="42" t="s">
        <v>132</v>
      </c>
      <c r="AZ27" s="70">
        <v>7.25</v>
      </c>
      <c r="BA27" s="70">
        <v>4.3</v>
      </c>
      <c r="BB27" s="70">
        <v>4.5</v>
      </c>
    </row>
    <row r="28" spans="1:54" x14ac:dyDescent="0.2">
      <c r="A28" s="92">
        <v>43925</v>
      </c>
      <c r="B28" s="28" t="s">
        <v>251</v>
      </c>
      <c r="C28" s="48" t="s">
        <v>93</v>
      </c>
      <c r="D28" s="24" t="str">
        <f t="shared" ref="D28:D35" si="36">TEXT(A28,"ddd")</f>
        <v>Sat</v>
      </c>
      <c r="E28" s="45">
        <v>3.55</v>
      </c>
      <c r="F28" s="28" t="s">
        <v>61</v>
      </c>
      <c r="G28" s="28" t="s">
        <v>62</v>
      </c>
      <c r="H28" s="28" t="s">
        <v>70</v>
      </c>
      <c r="I28" s="114">
        <v>7</v>
      </c>
      <c r="J28" s="114">
        <v>6</v>
      </c>
      <c r="K28" s="29" t="s">
        <v>130</v>
      </c>
      <c r="L28" s="37">
        <v>0.5</v>
      </c>
      <c r="M28" s="78" t="s">
        <v>140</v>
      </c>
      <c r="N28" s="28" t="s">
        <v>112</v>
      </c>
      <c r="R28" s="38">
        <v>51</v>
      </c>
      <c r="S28" s="56">
        <v>1</v>
      </c>
      <c r="T28" s="37">
        <f t="shared" si="16"/>
        <v>25.5</v>
      </c>
      <c r="U28" s="25">
        <f t="shared" ref="U28:U29" si="37">-$L28+T28</f>
        <v>25</v>
      </c>
      <c r="V28" s="61">
        <f t="shared" si="10"/>
        <v>50.53</v>
      </c>
      <c r="W28" s="61">
        <f t="shared" si="7"/>
        <v>20.399999999999999</v>
      </c>
      <c r="X28" s="59">
        <f t="shared" si="11"/>
        <v>2.4769607843137256</v>
      </c>
      <c r="Y28" s="60">
        <f t="shared" si="12"/>
        <v>0.50529999999999997</v>
      </c>
      <c r="Z28" s="32">
        <f t="shared" si="13"/>
        <v>5053</v>
      </c>
      <c r="AA28" s="28" t="s">
        <v>65</v>
      </c>
      <c r="AE28" s="26">
        <v>51</v>
      </c>
      <c r="AS28" s="42" t="s">
        <v>118</v>
      </c>
      <c r="AT28" s="70">
        <v>51</v>
      </c>
      <c r="AU28" s="52">
        <v>8.6999999999999993</v>
      </c>
      <c r="AV28" s="70">
        <v>9.07</v>
      </c>
      <c r="AW28" s="52">
        <v>8</v>
      </c>
      <c r="AX28" s="52">
        <v>8</v>
      </c>
      <c r="AY28" s="52">
        <v>8.6999999999999993</v>
      </c>
    </row>
    <row r="29" spans="1:54" x14ac:dyDescent="0.2">
      <c r="A29" s="92">
        <v>43925</v>
      </c>
      <c r="B29" s="28" t="s">
        <v>251</v>
      </c>
      <c r="C29" s="48" t="s">
        <v>93</v>
      </c>
      <c r="D29" s="24" t="str">
        <f t="shared" si="36"/>
        <v>Sat</v>
      </c>
      <c r="E29" s="45">
        <v>3.55</v>
      </c>
      <c r="F29" s="28" t="s">
        <v>61</v>
      </c>
      <c r="G29" s="28" t="s">
        <v>62</v>
      </c>
      <c r="H29" s="28" t="s">
        <v>70</v>
      </c>
      <c r="I29" s="114">
        <v>7</v>
      </c>
      <c r="J29" s="114">
        <v>6</v>
      </c>
      <c r="K29" s="29" t="s">
        <v>130</v>
      </c>
      <c r="L29" s="37">
        <v>0.5</v>
      </c>
      <c r="M29" s="78" t="s">
        <v>140</v>
      </c>
      <c r="N29" s="28" t="s">
        <v>114</v>
      </c>
      <c r="R29" s="38">
        <v>14</v>
      </c>
      <c r="S29" s="56">
        <v>1</v>
      </c>
      <c r="T29" s="37">
        <f t="shared" si="16"/>
        <v>7</v>
      </c>
      <c r="U29" s="25">
        <f t="shared" si="37"/>
        <v>6.5</v>
      </c>
      <c r="V29" s="61">
        <f t="shared" si="10"/>
        <v>57.03</v>
      </c>
      <c r="W29" s="61">
        <f t="shared" si="7"/>
        <v>20.9</v>
      </c>
      <c r="X29" s="59">
        <f t="shared" si="11"/>
        <v>2.728708133971292</v>
      </c>
      <c r="Y29" s="60">
        <f t="shared" si="12"/>
        <v>0.57030000000000003</v>
      </c>
      <c r="Z29" s="32">
        <f t="shared" si="13"/>
        <v>5703</v>
      </c>
      <c r="AA29" s="28" t="s">
        <v>65</v>
      </c>
      <c r="AE29" s="26">
        <v>14</v>
      </c>
      <c r="AS29" s="42" t="s">
        <v>118</v>
      </c>
      <c r="AZ29" s="70">
        <v>14</v>
      </c>
      <c r="BA29" s="70">
        <v>2.2999999999999998</v>
      </c>
      <c r="BB29" s="70">
        <v>2.58</v>
      </c>
    </row>
    <row r="30" spans="1:54" x14ac:dyDescent="0.2">
      <c r="A30" s="92">
        <v>43932</v>
      </c>
      <c r="B30" s="28" t="s">
        <v>251</v>
      </c>
      <c r="C30" s="48" t="s">
        <v>92</v>
      </c>
      <c r="D30" s="24" t="str">
        <f t="shared" si="36"/>
        <v>Sat</v>
      </c>
      <c r="E30" s="45">
        <v>2.2999999999999998</v>
      </c>
      <c r="F30" s="28" t="s">
        <v>61</v>
      </c>
      <c r="G30" s="28" t="s">
        <v>62</v>
      </c>
      <c r="H30" s="28" t="s">
        <v>70</v>
      </c>
      <c r="I30" s="114">
        <v>6</v>
      </c>
      <c r="J30" s="114"/>
      <c r="K30" s="28" t="s">
        <v>135</v>
      </c>
      <c r="L30" s="37">
        <v>0.5</v>
      </c>
      <c r="M30" s="80" t="s">
        <v>142</v>
      </c>
      <c r="N30" s="28" t="s">
        <v>112</v>
      </c>
      <c r="R30" s="38">
        <v>101</v>
      </c>
      <c r="S30" s="56" t="s">
        <v>63</v>
      </c>
      <c r="T30" s="37" t="str">
        <f t="shared" si="16"/>
        <v>0.00</v>
      </c>
      <c r="U30" s="25">
        <f t="shared" ref="U30:U35" si="38">-$L30+T30</f>
        <v>-0.5</v>
      </c>
      <c r="V30" s="61">
        <f t="shared" si="10"/>
        <v>56.53</v>
      </c>
      <c r="W30" s="61">
        <f t="shared" si="7"/>
        <v>21.4</v>
      </c>
      <c r="X30" s="59">
        <f t="shared" si="11"/>
        <v>2.641588785046729</v>
      </c>
      <c r="Y30" s="60">
        <f t="shared" si="12"/>
        <v>0.56530000000000002</v>
      </c>
      <c r="Z30" s="32">
        <f t="shared" si="13"/>
        <v>5653</v>
      </c>
      <c r="AA30" s="28" t="s">
        <v>64</v>
      </c>
      <c r="AE30" s="101" t="s">
        <v>301</v>
      </c>
      <c r="AS30" s="42" t="s">
        <v>118</v>
      </c>
      <c r="AT30" s="70">
        <v>101</v>
      </c>
    </row>
    <row r="31" spans="1:54" x14ac:dyDescent="0.2">
      <c r="A31" s="92">
        <v>43932</v>
      </c>
      <c r="B31" s="28" t="s">
        <v>251</v>
      </c>
      <c r="C31" s="48" t="s">
        <v>92</v>
      </c>
      <c r="D31" s="24" t="str">
        <f t="shared" si="36"/>
        <v>Sat</v>
      </c>
      <c r="E31" s="45">
        <v>2.2999999999999998</v>
      </c>
      <c r="F31" s="28" t="s">
        <v>61</v>
      </c>
      <c r="G31" s="28" t="s">
        <v>62</v>
      </c>
      <c r="H31" s="28" t="s">
        <v>70</v>
      </c>
      <c r="I31" s="114">
        <v>6</v>
      </c>
      <c r="J31" s="114"/>
      <c r="K31" s="28" t="s">
        <v>135</v>
      </c>
      <c r="L31" s="37">
        <v>0.5</v>
      </c>
      <c r="M31" s="80" t="s">
        <v>142</v>
      </c>
      <c r="N31" s="28" t="s">
        <v>114</v>
      </c>
      <c r="R31" s="38">
        <v>26</v>
      </c>
      <c r="S31" s="56" t="s">
        <v>63</v>
      </c>
      <c r="T31" s="37" t="str">
        <f t="shared" si="16"/>
        <v>0.00</v>
      </c>
      <c r="U31" s="25">
        <f t="shared" si="38"/>
        <v>-0.5</v>
      </c>
      <c r="V31" s="61">
        <f t="shared" si="10"/>
        <v>56.03</v>
      </c>
      <c r="W31" s="61">
        <f t="shared" si="7"/>
        <v>21.9</v>
      </c>
      <c r="X31" s="59">
        <f t="shared" si="11"/>
        <v>2.5584474885844752</v>
      </c>
      <c r="Y31" s="60">
        <f t="shared" si="12"/>
        <v>0.56030000000000002</v>
      </c>
      <c r="Z31" s="32">
        <f t="shared" si="13"/>
        <v>5603</v>
      </c>
      <c r="AA31" s="28" t="s">
        <v>64</v>
      </c>
      <c r="AE31" s="101" t="s">
        <v>301</v>
      </c>
      <c r="AS31" s="42" t="s">
        <v>118</v>
      </c>
      <c r="AZ31" s="70">
        <v>26</v>
      </c>
    </row>
    <row r="32" spans="1:54" x14ac:dyDescent="0.2">
      <c r="A32" s="92">
        <v>43932</v>
      </c>
      <c r="B32" s="28" t="s">
        <v>251</v>
      </c>
      <c r="C32" s="48" t="s">
        <v>92</v>
      </c>
      <c r="D32" s="24" t="str">
        <f t="shared" si="36"/>
        <v>Sat</v>
      </c>
      <c r="E32" s="45">
        <v>2.2999999999999998</v>
      </c>
      <c r="F32" s="28" t="s">
        <v>61</v>
      </c>
      <c r="G32" s="28" t="s">
        <v>62</v>
      </c>
      <c r="H32" s="28" t="s">
        <v>70</v>
      </c>
      <c r="I32" s="114">
        <v>6</v>
      </c>
      <c r="J32" s="114">
        <v>10</v>
      </c>
      <c r="K32" s="28" t="s">
        <v>137</v>
      </c>
      <c r="L32" s="37">
        <v>0.5</v>
      </c>
      <c r="M32" s="79" t="s">
        <v>141</v>
      </c>
      <c r="N32" s="28" t="s">
        <v>112</v>
      </c>
      <c r="R32" s="38">
        <v>51</v>
      </c>
      <c r="S32" s="56" t="s">
        <v>63</v>
      </c>
      <c r="T32" s="37" t="str">
        <f t="shared" si="16"/>
        <v>0.00</v>
      </c>
      <c r="U32" s="25">
        <f t="shared" si="38"/>
        <v>-0.5</v>
      </c>
      <c r="V32" s="61">
        <f t="shared" si="10"/>
        <v>55.53</v>
      </c>
      <c r="W32" s="61">
        <f t="shared" si="7"/>
        <v>22.4</v>
      </c>
      <c r="X32" s="59">
        <f t="shared" si="11"/>
        <v>2.4790178571428574</v>
      </c>
      <c r="Y32" s="60">
        <f t="shared" si="12"/>
        <v>0.55530000000000002</v>
      </c>
      <c r="Z32" s="32">
        <f t="shared" si="13"/>
        <v>5553</v>
      </c>
      <c r="AA32" s="28" t="s">
        <v>64</v>
      </c>
      <c r="AE32" s="26">
        <v>120</v>
      </c>
      <c r="AS32" s="42" t="s">
        <v>118</v>
      </c>
      <c r="AT32" s="70">
        <v>51</v>
      </c>
    </row>
    <row r="33" spans="1:54" x14ac:dyDescent="0.2">
      <c r="A33" s="92">
        <v>43932</v>
      </c>
      <c r="B33" s="28" t="s">
        <v>251</v>
      </c>
      <c r="C33" s="48" t="s">
        <v>92</v>
      </c>
      <c r="D33" s="24" t="str">
        <f t="shared" si="36"/>
        <v>Sat</v>
      </c>
      <c r="E33" s="45">
        <v>2.2999999999999998</v>
      </c>
      <c r="F33" s="28" t="s">
        <v>61</v>
      </c>
      <c r="G33" s="28" t="s">
        <v>62</v>
      </c>
      <c r="H33" s="28" t="s">
        <v>70</v>
      </c>
      <c r="I33" s="114">
        <v>6</v>
      </c>
      <c r="J33" s="114">
        <v>10</v>
      </c>
      <c r="K33" s="28" t="s">
        <v>137</v>
      </c>
      <c r="L33" s="37">
        <v>0.5</v>
      </c>
      <c r="M33" s="79" t="s">
        <v>141</v>
      </c>
      <c r="N33" s="28" t="s">
        <v>114</v>
      </c>
      <c r="R33" s="38">
        <v>14</v>
      </c>
      <c r="S33" s="56" t="s">
        <v>63</v>
      </c>
      <c r="T33" s="37" t="str">
        <f t="shared" si="16"/>
        <v>0.00</v>
      </c>
      <c r="U33" s="25">
        <f t="shared" si="38"/>
        <v>-0.5</v>
      </c>
      <c r="V33" s="61">
        <f t="shared" si="10"/>
        <v>55.03</v>
      </c>
      <c r="W33" s="61">
        <f t="shared" si="7"/>
        <v>22.9</v>
      </c>
      <c r="X33" s="59">
        <f t="shared" si="11"/>
        <v>2.4030567685589523</v>
      </c>
      <c r="Y33" s="60">
        <f t="shared" si="12"/>
        <v>0.55030000000000001</v>
      </c>
      <c r="Z33" s="32">
        <f t="shared" si="13"/>
        <v>5503</v>
      </c>
      <c r="AA33" s="28" t="s">
        <v>64</v>
      </c>
      <c r="AE33" s="26">
        <v>15</v>
      </c>
      <c r="AS33" s="42" t="s">
        <v>118</v>
      </c>
      <c r="AZ33" s="70">
        <v>14</v>
      </c>
    </row>
    <row r="34" spans="1:54" x14ac:dyDescent="0.2">
      <c r="A34" s="92">
        <v>43932</v>
      </c>
      <c r="B34" s="28" t="s">
        <v>251</v>
      </c>
      <c r="C34" s="48" t="s">
        <v>92</v>
      </c>
      <c r="D34" s="24" t="str">
        <f t="shared" si="36"/>
        <v>Sat</v>
      </c>
      <c r="E34" s="45">
        <v>2.2999999999999998</v>
      </c>
      <c r="F34" s="28" t="s">
        <v>61</v>
      </c>
      <c r="G34" s="28" t="s">
        <v>62</v>
      </c>
      <c r="H34" s="28" t="s">
        <v>70</v>
      </c>
      <c r="I34" s="114">
        <v>6</v>
      </c>
      <c r="J34" s="114">
        <v>3</v>
      </c>
      <c r="K34" s="28" t="s">
        <v>129</v>
      </c>
      <c r="L34" s="37">
        <v>0.5</v>
      </c>
      <c r="M34" s="80" t="s">
        <v>143</v>
      </c>
      <c r="N34" s="28" t="s">
        <v>112</v>
      </c>
      <c r="R34" s="38">
        <v>34</v>
      </c>
      <c r="S34" s="56" t="s">
        <v>63</v>
      </c>
      <c r="T34" s="37" t="str">
        <f t="shared" si="16"/>
        <v>0.00</v>
      </c>
      <c r="U34" s="25">
        <f t="shared" si="38"/>
        <v>-0.5</v>
      </c>
      <c r="V34" s="61">
        <f t="shared" si="10"/>
        <v>54.53</v>
      </c>
      <c r="W34" s="61">
        <f t="shared" si="7"/>
        <v>23.4</v>
      </c>
      <c r="X34" s="59">
        <f t="shared" si="11"/>
        <v>2.3303418803418805</v>
      </c>
      <c r="Y34" s="60">
        <f t="shared" si="12"/>
        <v>0.54530000000000001</v>
      </c>
      <c r="Z34" s="32">
        <f t="shared" si="13"/>
        <v>5453</v>
      </c>
      <c r="AA34" s="28" t="s">
        <v>64</v>
      </c>
      <c r="AE34" s="26">
        <v>34</v>
      </c>
      <c r="AS34" s="42" t="s">
        <v>118</v>
      </c>
      <c r="AT34" s="70">
        <v>34</v>
      </c>
    </row>
    <row r="35" spans="1:54" x14ac:dyDescent="0.2">
      <c r="A35" s="92">
        <v>43932</v>
      </c>
      <c r="B35" s="28" t="s">
        <v>251</v>
      </c>
      <c r="C35" s="48" t="s">
        <v>92</v>
      </c>
      <c r="D35" s="24" t="str">
        <f t="shared" si="36"/>
        <v>Sat</v>
      </c>
      <c r="E35" s="45">
        <v>2.2999999999999998</v>
      </c>
      <c r="F35" s="28" t="s">
        <v>61</v>
      </c>
      <c r="G35" s="28" t="s">
        <v>62</v>
      </c>
      <c r="H35" s="28" t="s">
        <v>70</v>
      </c>
      <c r="I35" s="114">
        <v>6</v>
      </c>
      <c r="J35" s="114">
        <v>3</v>
      </c>
      <c r="K35" s="28" t="s">
        <v>129</v>
      </c>
      <c r="L35" s="37">
        <v>0.5</v>
      </c>
      <c r="M35" s="80" t="s">
        <v>143</v>
      </c>
      <c r="N35" s="28" t="s">
        <v>114</v>
      </c>
      <c r="R35" s="38">
        <v>9</v>
      </c>
      <c r="S35" s="56" t="s">
        <v>63</v>
      </c>
      <c r="T35" s="37" t="str">
        <f t="shared" si="16"/>
        <v>0.00</v>
      </c>
      <c r="U35" s="25">
        <f t="shared" si="38"/>
        <v>-0.5</v>
      </c>
      <c r="V35" s="61">
        <f t="shared" si="10"/>
        <v>54.03</v>
      </c>
      <c r="W35" s="61">
        <f t="shared" si="7"/>
        <v>23.9</v>
      </c>
      <c r="X35" s="59">
        <f t="shared" si="11"/>
        <v>2.2606694560669456</v>
      </c>
      <c r="Y35" s="60">
        <f t="shared" si="12"/>
        <v>0.5403</v>
      </c>
      <c r="Z35" s="32">
        <f t="shared" si="13"/>
        <v>5403</v>
      </c>
      <c r="AA35" s="28" t="s">
        <v>64</v>
      </c>
      <c r="AE35" s="26">
        <v>9</v>
      </c>
      <c r="AS35" s="42" t="s">
        <v>118</v>
      </c>
      <c r="AZ35" s="70">
        <v>9</v>
      </c>
    </row>
    <row r="36" spans="1:54" x14ac:dyDescent="0.2">
      <c r="A36" s="92">
        <v>44100</v>
      </c>
      <c r="B36" s="28" t="s">
        <v>251</v>
      </c>
      <c r="C36" s="48" t="s">
        <v>90</v>
      </c>
      <c r="D36" s="24" t="str">
        <f t="shared" ref="D36:D39" si="39">TEXT(A36,"ddd")</f>
        <v>Sat</v>
      </c>
      <c r="E36" s="45">
        <v>4.0999999999999996</v>
      </c>
      <c r="F36" s="28" t="s">
        <v>61</v>
      </c>
      <c r="G36" s="28" t="s">
        <v>62</v>
      </c>
      <c r="H36" s="28" t="s">
        <v>66</v>
      </c>
      <c r="I36" s="100">
        <v>7</v>
      </c>
      <c r="K36" s="28" t="s">
        <v>147</v>
      </c>
      <c r="L36" s="37">
        <v>0.5</v>
      </c>
      <c r="M36" s="80" t="s">
        <v>149</v>
      </c>
      <c r="N36" s="28" t="s">
        <v>112</v>
      </c>
      <c r="R36" s="38">
        <v>26</v>
      </c>
      <c r="S36" s="56" t="s">
        <v>63</v>
      </c>
      <c r="T36" s="37" t="str">
        <f t="shared" si="16"/>
        <v>0.00</v>
      </c>
      <c r="U36" s="25">
        <f t="shared" ref="U36:U39" si="40">-$L36+T36</f>
        <v>-0.5</v>
      </c>
      <c r="V36" s="61">
        <f t="shared" si="10"/>
        <v>53.53</v>
      </c>
      <c r="W36" s="61">
        <f t="shared" si="7"/>
        <v>24.4</v>
      </c>
      <c r="X36" s="59">
        <f t="shared" si="11"/>
        <v>2.1938524590163935</v>
      </c>
      <c r="Y36" s="60">
        <f t="shared" si="12"/>
        <v>0.5353</v>
      </c>
      <c r="Z36" s="32">
        <f t="shared" si="13"/>
        <v>5353</v>
      </c>
      <c r="AA36" s="28" t="s">
        <v>64</v>
      </c>
      <c r="AE36" s="101" t="s">
        <v>301</v>
      </c>
      <c r="AS36" s="42" t="s">
        <v>132</v>
      </c>
      <c r="AT36" s="70">
        <v>26</v>
      </c>
    </row>
    <row r="37" spans="1:54" x14ac:dyDescent="0.2">
      <c r="A37" s="92">
        <v>44100</v>
      </c>
      <c r="B37" s="28" t="s">
        <v>251</v>
      </c>
      <c r="C37" s="48" t="s">
        <v>90</v>
      </c>
      <c r="D37" s="24" t="str">
        <f t="shared" si="39"/>
        <v>Sat</v>
      </c>
      <c r="E37" s="45">
        <v>4.0999999999999996</v>
      </c>
      <c r="F37" s="28" t="s">
        <v>61</v>
      </c>
      <c r="G37" s="28" t="s">
        <v>62</v>
      </c>
      <c r="H37" s="28" t="s">
        <v>66</v>
      </c>
      <c r="I37" s="100">
        <v>7</v>
      </c>
      <c r="K37" s="28" t="s">
        <v>147</v>
      </c>
      <c r="L37" s="37">
        <v>0.5</v>
      </c>
      <c r="M37" s="80" t="s">
        <v>149</v>
      </c>
      <c r="N37" s="28" t="s">
        <v>114</v>
      </c>
      <c r="R37" s="38">
        <v>7.5</v>
      </c>
      <c r="S37" s="56" t="s">
        <v>63</v>
      </c>
      <c r="T37" s="37" t="str">
        <f t="shared" si="16"/>
        <v>0.00</v>
      </c>
      <c r="U37" s="25">
        <f t="shared" si="40"/>
        <v>-0.5</v>
      </c>
      <c r="V37" s="61">
        <f t="shared" si="10"/>
        <v>53.03</v>
      </c>
      <c r="W37" s="61">
        <f t="shared" ref="W37:W68" si="41">L37+W36</f>
        <v>24.9</v>
      </c>
      <c r="X37" s="59">
        <f t="shared" si="11"/>
        <v>2.1297188755020082</v>
      </c>
      <c r="Y37" s="60">
        <f t="shared" si="12"/>
        <v>0.53029999999999999</v>
      </c>
      <c r="Z37" s="32">
        <f t="shared" si="13"/>
        <v>5303</v>
      </c>
      <c r="AA37" s="28" t="s">
        <v>64</v>
      </c>
      <c r="AE37" s="101" t="s">
        <v>301</v>
      </c>
      <c r="AS37" s="42" t="s">
        <v>132</v>
      </c>
      <c r="AZ37" s="70">
        <v>7.5</v>
      </c>
    </row>
    <row r="38" spans="1:54" x14ac:dyDescent="0.2">
      <c r="A38" s="92">
        <v>44100</v>
      </c>
      <c r="B38" s="28" t="s">
        <v>251</v>
      </c>
      <c r="C38" s="48" t="s">
        <v>90</v>
      </c>
      <c r="D38" s="24" t="str">
        <f t="shared" si="39"/>
        <v>Sat</v>
      </c>
      <c r="E38" s="45">
        <v>4.0999999999999996</v>
      </c>
      <c r="F38" s="28" t="s">
        <v>61</v>
      </c>
      <c r="G38" s="28" t="s">
        <v>62</v>
      </c>
      <c r="H38" s="28" t="s">
        <v>66</v>
      </c>
      <c r="I38" s="100">
        <v>7</v>
      </c>
      <c r="J38" s="100">
        <v>4</v>
      </c>
      <c r="K38" s="29" t="s">
        <v>150</v>
      </c>
      <c r="L38" s="37">
        <v>1.5</v>
      </c>
      <c r="M38" s="83" t="s">
        <v>151</v>
      </c>
      <c r="N38" s="28" t="s">
        <v>112</v>
      </c>
      <c r="R38" s="38">
        <v>13</v>
      </c>
      <c r="S38" s="56">
        <v>1</v>
      </c>
      <c r="T38" s="37">
        <f t="shared" si="16"/>
        <v>19.5</v>
      </c>
      <c r="U38" s="25">
        <f t="shared" si="40"/>
        <v>18</v>
      </c>
      <c r="V38" s="61">
        <f t="shared" si="10"/>
        <v>71.03</v>
      </c>
      <c r="W38" s="61">
        <f t="shared" si="41"/>
        <v>26.4</v>
      </c>
      <c r="X38" s="59">
        <f t="shared" si="11"/>
        <v>2.6905303030303034</v>
      </c>
      <c r="Y38" s="60">
        <f t="shared" si="12"/>
        <v>0.71030000000000004</v>
      </c>
      <c r="Z38" s="32">
        <f t="shared" si="13"/>
        <v>7103</v>
      </c>
      <c r="AA38" s="28" t="s">
        <v>65</v>
      </c>
      <c r="AE38" s="26">
        <v>13</v>
      </c>
      <c r="AS38" s="42" t="s">
        <v>132</v>
      </c>
      <c r="AT38" s="70">
        <v>13</v>
      </c>
      <c r="AV38" s="70">
        <v>8.26</v>
      </c>
    </row>
    <row r="39" spans="1:54" x14ac:dyDescent="0.2">
      <c r="A39" s="92">
        <v>44100</v>
      </c>
      <c r="B39" s="28" t="s">
        <v>251</v>
      </c>
      <c r="C39" s="48" t="s">
        <v>90</v>
      </c>
      <c r="D39" s="24" t="str">
        <f t="shared" si="39"/>
        <v>Sat</v>
      </c>
      <c r="E39" s="45">
        <v>4.0999999999999996</v>
      </c>
      <c r="F39" s="28" t="s">
        <v>61</v>
      </c>
      <c r="G39" s="28" t="s">
        <v>62</v>
      </c>
      <c r="H39" s="28" t="s">
        <v>66</v>
      </c>
      <c r="I39" s="100">
        <v>7</v>
      </c>
      <c r="J39" s="100">
        <v>4</v>
      </c>
      <c r="K39" s="29" t="s">
        <v>150</v>
      </c>
      <c r="L39" s="37">
        <v>1.5</v>
      </c>
      <c r="M39" s="83" t="s">
        <v>151</v>
      </c>
      <c r="N39" s="28" t="s">
        <v>114</v>
      </c>
      <c r="R39" s="38">
        <v>3.4</v>
      </c>
      <c r="S39" s="56">
        <v>1</v>
      </c>
      <c r="T39" s="37">
        <f t="shared" si="16"/>
        <v>5.0999999999999996</v>
      </c>
      <c r="U39" s="25">
        <f t="shared" si="40"/>
        <v>3.5999999999999996</v>
      </c>
      <c r="V39" s="61">
        <f t="shared" si="10"/>
        <v>74.63</v>
      </c>
      <c r="W39" s="61">
        <f t="shared" si="41"/>
        <v>27.9</v>
      </c>
      <c r="X39" s="59">
        <f t="shared" si="11"/>
        <v>2.674910394265233</v>
      </c>
      <c r="Y39" s="60">
        <f t="shared" si="12"/>
        <v>0.74629999999999996</v>
      </c>
      <c r="Z39" s="32">
        <f t="shared" si="13"/>
        <v>7463</v>
      </c>
      <c r="AA39" s="28" t="s">
        <v>65</v>
      </c>
      <c r="AE39" s="26">
        <v>3.4</v>
      </c>
      <c r="AS39" s="42" t="s">
        <v>132</v>
      </c>
      <c r="AZ39" s="70">
        <v>3.4</v>
      </c>
      <c r="BA39" s="70">
        <v>1.7</v>
      </c>
      <c r="BB39" s="70">
        <v>1.77</v>
      </c>
    </row>
    <row r="40" spans="1:54" x14ac:dyDescent="0.2">
      <c r="A40" s="92">
        <v>44107</v>
      </c>
      <c r="B40" s="28" t="s">
        <v>251</v>
      </c>
      <c r="C40" s="48" t="s">
        <v>83</v>
      </c>
      <c r="D40" s="24" t="str">
        <f t="shared" ref="D40:D41" si="42">TEXT(A40,"ddd")</f>
        <v>Sat</v>
      </c>
      <c r="E40" s="45">
        <v>4.05</v>
      </c>
      <c r="F40" s="28" t="s">
        <v>61</v>
      </c>
      <c r="G40" s="28" t="s">
        <v>62</v>
      </c>
      <c r="H40" s="28" t="s">
        <v>70</v>
      </c>
      <c r="I40" s="100">
        <v>7</v>
      </c>
      <c r="J40" s="100">
        <v>1</v>
      </c>
      <c r="K40" s="28" t="s">
        <v>119</v>
      </c>
      <c r="L40" s="37">
        <v>0.5</v>
      </c>
      <c r="M40" s="84" t="s">
        <v>154</v>
      </c>
      <c r="N40" s="28" t="s">
        <v>112</v>
      </c>
      <c r="R40" s="38">
        <v>21</v>
      </c>
      <c r="S40" s="56" t="s">
        <v>63</v>
      </c>
      <c r="T40" s="37" t="str">
        <f t="shared" si="16"/>
        <v>0.00</v>
      </c>
      <c r="U40" s="25">
        <f t="shared" ref="U40:U41" si="43">-$L40+T40</f>
        <v>-0.5</v>
      </c>
      <c r="V40" s="61">
        <f t="shared" si="10"/>
        <v>74.13</v>
      </c>
      <c r="W40" s="61">
        <f t="shared" si="41"/>
        <v>28.4</v>
      </c>
      <c r="X40" s="59">
        <f t="shared" si="11"/>
        <v>2.6102112676056337</v>
      </c>
      <c r="Y40" s="60">
        <f t="shared" si="12"/>
        <v>0.74129999999999996</v>
      </c>
      <c r="Z40" s="32">
        <f t="shared" si="13"/>
        <v>7413</v>
      </c>
      <c r="AA40" s="28" t="s">
        <v>64</v>
      </c>
      <c r="AE40" s="101" t="s">
        <v>301</v>
      </c>
      <c r="AS40" s="42" t="s">
        <v>132</v>
      </c>
    </row>
    <row r="41" spans="1:54" x14ac:dyDescent="0.2">
      <c r="A41" s="92">
        <v>44107</v>
      </c>
      <c r="B41" s="28" t="s">
        <v>251</v>
      </c>
      <c r="C41" s="48" t="s">
        <v>83</v>
      </c>
      <c r="D41" s="24" t="str">
        <f t="shared" si="42"/>
        <v>Sat</v>
      </c>
      <c r="E41" s="45">
        <v>4.05</v>
      </c>
      <c r="F41" s="28" t="s">
        <v>61</v>
      </c>
      <c r="G41" s="28" t="s">
        <v>62</v>
      </c>
      <c r="H41" s="28" t="s">
        <v>70</v>
      </c>
      <c r="I41" s="100">
        <v>7</v>
      </c>
      <c r="J41" s="100">
        <v>15</v>
      </c>
      <c r="K41" s="28" t="s">
        <v>133</v>
      </c>
      <c r="L41" s="37">
        <v>0.5</v>
      </c>
      <c r="M41" s="84" t="s">
        <v>153</v>
      </c>
      <c r="N41" s="28" t="s">
        <v>112</v>
      </c>
      <c r="R41" s="38">
        <v>21</v>
      </c>
      <c r="S41" s="56" t="s">
        <v>63</v>
      </c>
      <c r="T41" s="37" t="str">
        <f t="shared" si="16"/>
        <v>0.00</v>
      </c>
      <c r="U41" s="25">
        <f t="shared" si="43"/>
        <v>-0.5</v>
      </c>
      <c r="V41" s="61">
        <f t="shared" si="10"/>
        <v>73.63</v>
      </c>
      <c r="W41" s="61">
        <f t="shared" si="41"/>
        <v>28.9</v>
      </c>
      <c r="X41" s="59">
        <f t="shared" si="11"/>
        <v>2.5477508650519032</v>
      </c>
      <c r="Y41" s="60">
        <f t="shared" si="12"/>
        <v>0.73629999999999995</v>
      </c>
      <c r="Z41" s="32">
        <f t="shared" si="13"/>
        <v>7363</v>
      </c>
      <c r="AA41" s="28" t="s">
        <v>64</v>
      </c>
      <c r="AE41" s="101" t="s">
        <v>301</v>
      </c>
      <c r="AS41" s="42" t="s">
        <v>132</v>
      </c>
    </row>
    <row r="42" spans="1:54" x14ac:dyDescent="0.2">
      <c r="A42" s="92">
        <v>44114</v>
      </c>
      <c r="B42" s="28" t="s">
        <v>251</v>
      </c>
      <c r="C42" s="48" t="s">
        <v>155</v>
      </c>
      <c r="D42" s="24" t="str">
        <f t="shared" ref="D42:D48" si="44">TEXT(A42,"ddd")</f>
        <v>Sat</v>
      </c>
      <c r="E42" s="45">
        <v>4.3</v>
      </c>
      <c r="F42" s="28" t="s">
        <v>61</v>
      </c>
      <c r="G42" s="28" t="s">
        <v>62</v>
      </c>
      <c r="H42" s="28" t="s">
        <v>67</v>
      </c>
      <c r="I42" s="100">
        <v>8</v>
      </c>
      <c r="K42" s="28" t="s">
        <v>144</v>
      </c>
      <c r="L42" s="37">
        <v>1</v>
      </c>
      <c r="M42" s="85" t="s">
        <v>157</v>
      </c>
      <c r="N42" s="28" t="s">
        <v>112</v>
      </c>
      <c r="R42" s="38">
        <v>26</v>
      </c>
      <c r="S42" s="56" t="s">
        <v>63</v>
      </c>
      <c r="T42" s="37" t="str">
        <f t="shared" si="16"/>
        <v>0.00</v>
      </c>
      <c r="U42" s="25">
        <f t="shared" ref="U42:U48" si="45">-$L42+T42</f>
        <v>-1</v>
      </c>
      <c r="V42" s="61">
        <f t="shared" si="10"/>
        <v>72.63</v>
      </c>
      <c r="W42" s="61">
        <f t="shared" si="41"/>
        <v>29.9</v>
      </c>
      <c r="X42" s="59">
        <f t="shared" si="11"/>
        <v>2.4290969899665553</v>
      </c>
      <c r="Y42" s="60">
        <f t="shared" si="12"/>
        <v>0.72629999999999995</v>
      </c>
      <c r="Z42" s="32">
        <f t="shared" si="13"/>
        <v>7263</v>
      </c>
      <c r="AA42" s="28" t="s">
        <v>64</v>
      </c>
      <c r="AE42" s="26">
        <v>26</v>
      </c>
      <c r="AS42" s="42" t="s">
        <v>118</v>
      </c>
      <c r="AT42" s="70">
        <v>26</v>
      </c>
    </row>
    <row r="43" spans="1:54" x14ac:dyDescent="0.2">
      <c r="A43" s="92">
        <v>44114</v>
      </c>
      <c r="B43" s="28" t="s">
        <v>251</v>
      </c>
      <c r="C43" s="48" t="s">
        <v>155</v>
      </c>
      <c r="D43" s="24" t="str">
        <f t="shared" si="44"/>
        <v>Sat</v>
      </c>
      <c r="E43" s="45">
        <v>4.3</v>
      </c>
      <c r="F43" s="28" t="s">
        <v>61</v>
      </c>
      <c r="G43" s="28" t="s">
        <v>62</v>
      </c>
      <c r="H43" s="28" t="s">
        <v>67</v>
      </c>
      <c r="I43" s="100">
        <v>8</v>
      </c>
      <c r="K43" s="28" t="s">
        <v>144</v>
      </c>
      <c r="L43" s="37">
        <v>1</v>
      </c>
      <c r="M43" s="85" t="s">
        <v>157</v>
      </c>
      <c r="N43" s="28" t="s">
        <v>114</v>
      </c>
      <c r="R43" s="38">
        <v>6.5</v>
      </c>
      <c r="S43" s="56" t="s">
        <v>63</v>
      </c>
      <c r="T43" s="37" t="str">
        <f t="shared" ref="T43:T74" si="46">IF(($AA43="W"),ROUND(($L43*$R43),2),"0.00")</f>
        <v>0.00</v>
      </c>
      <c r="U43" s="25">
        <f t="shared" si="45"/>
        <v>-1</v>
      </c>
      <c r="V43" s="61">
        <f t="shared" si="10"/>
        <v>71.63</v>
      </c>
      <c r="W43" s="61">
        <f t="shared" si="41"/>
        <v>30.9</v>
      </c>
      <c r="X43" s="59">
        <f t="shared" si="11"/>
        <v>2.3181229773462784</v>
      </c>
      <c r="Y43" s="60">
        <f t="shared" si="12"/>
        <v>0.71629999999999994</v>
      </c>
      <c r="Z43" s="32">
        <f t="shared" si="13"/>
        <v>7163</v>
      </c>
      <c r="AA43" s="28" t="s">
        <v>64</v>
      </c>
      <c r="AE43" s="26">
        <v>6.5</v>
      </c>
      <c r="AS43" s="42" t="s">
        <v>118</v>
      </c>
      <c r="AZ43" s="70">
        <v>6.5</v>
      </c>
    </row>
    <row r="44" spans="1:54" x14ac:dyDescent="0.2">
      <c r="A44" s="92">
        <v>44114</v>
      </c>
      <c r="B44" s="28" t="s">
        <v>251</v>
      </c>
      <c r="C44" s="48" t="s">
        <v>155</v>
      </c>
      <c r="D44" s="24" t="str">
        <f t="shared" si="44"/>
        <v>Sat</v>
      </c>
      <c r="E44" s="45">
        <v>4.3</v>
      </c>
      <c r="F44" s="28" t="s">
        <v>61</v>
      </c>
      <c r="G44" s="28" t="s">
        <v>62</v>
      </c>
      <c r="H44" s="28" t="s">
        <v>67</v>
      </c>
      <c r="I44" s="100">
        <v>8</v>
      </c>
      <c r="K44" s="28" t="s">
        <v>152</v>
      </c>
      <c r="L44" s="37">
        <v>0.5</v>
      </c>
      <c r="M44" s="83" t="s">
        <v>158</v>
      </c>
      <c r="N44" s="28" t="s">
        <v>112</v>
      </c>
      <c r="R44" s="38">
        <v>21</v>
      </c>
      <c r="S44" s="56" t="s">
        <v>63</v>
      </c>
      <c r="T44" s="37" t="str">
        <f t="shared" si="46"/>
        <v>0.00</v>
      </c>
      <c r="U44" s="25">
        <f t="shared" si="45"/>
        <v>-0.5</v>
      </c>
      <c r="V44" s="61">
        <f t="shared" si="10"/>
        <v>71.13</v>
      </c>
      <c r="W44" s="61">
        <f t="shared" si="41"/>
        <v>31.4</v>
      </c>
      <c r="X44" s="59">
        <f t="shared" si="11"/>
        <v>2.2652866242038217</v>
      </c>
      <c r="Y44" s="60">
        <f t="shared" si="12"/>
        <v>0.71129999999999993</v>
      </c>
      <c r="Z44" s="32">
        <f t="shared" si="13"/>
        <v>7113</v>
      </c>
      <c r="AA44" s="28" t="s">
        <v>64</v>
      </c>
      <c r="AE44" s="26">
        <v>21</v>
      </c>
      <c r="AS44" s="42" t="s">
        <v>118</v>
      </c>
      <c r="AT44" s="70">
        <v>21</v>
      </c>
    </row>
    <row r="45" spans="1:54" x14ac:dyDescent="0.2">
      <c r="A45" s="92">
        <v>44114</v>
      </c>
      <c r="B45" s="28" t="s">
        <v>251</v>
      </c>
      <c r="C45" s="48" t="s">
        <v>155</v>
      </c>
      <c r="D45" s="24" t="str">
        <f t="shared" si="44"/>
        <v>Sat</v>
      </c>
      <c r="E45" s="45">
        <v>4.3</v>
      </c>
      <c r="F45" s="28" t="s">
        <v>61</v>
      </c>
      <c r="G45" s="28" t="s">
        <v>62</v>
      </c>
      <c r="H45" s="28" t="s">
        <v>67</v>
      </c>
      <c r="I45" s="100">
        <v>8</v>
      </c>
      <c r="J45" s="100">
        <v>3</v>
      </c>
      <c r="K45" s="29" t="s">
        <v>150</v>
      </c>
      <c r="L45" s="37">
        <v>1.5</v>
      </c>
      <c r="M45" s="85" t="s">
        <v>159</v>
      </c>
      <c r="N45" s="28" t="s">
        <v>112</v>
      </c>
      <c r="R45" s="38">
        <v>12</v>
      </c>
      <c r="S45" s="56">
        <v>1</v>
      </c>
      <c r="T45" s="37">
        <f t="shared" si="46"/>
        <v>18</v>
      </c>
      <c r="U45" s="25">
        <f t="shared" si="45"/>
        <v>16.5</v>
      </c>
      <c r="V45" s="61">
        <f t="shared" si="10"/>
        <v>87.63</v>
      </c>
      <c r="W45" s="61">
        <f t="shared" si="41"/>
        <v>32.9</v>
      </c>
      <c r="X45" s="59">
        <f t="shared" si="11"/>
        <v>2.6635258358662615</v>
      </c>
      <c r="Y45" s="60">
        <f t="shared" si="12"/>
        <v>0.87629999999999997</v>
      </c>
      <c r="Z45" s="32">
        <f t="shared" si="13"/>
        <v>8763</v>
      </c>
      <c r="AA45" s="28" t="s">
        <v>65</v>
      </c>
      <c r="AE45" s="26">
        <v>12</v>
      </c>
      <c r="AS45" s="42" t="s">
        <v>118</v>
      </c>
      <c r="AT45" s="70">
        <v>12</v>
      </c>
      <c r="AV45" s="70">
        <v>4.5999999999999996</v>
      </c>
    </row>
    <row r="46" spans="1:54" x14ac:dyDescent="0.2">
      <c r="A46" s="92">
        <v>44114</v>
      </c>
      <c r="B46" s="28" t="s">
        <v>251</v>
      </c>
      <c r="C46" s="48" t="s">
        <v>155</v>
      </c>
      <c r="D46" s="24" t="str">
        <f t="shared" si="44"/>
        <v>Sat</v>
      </c>
      <c r="E46" s="45">
        <v>4.3</v>
      </c>
      <c r="F46" s="28" t="s">
        <v>61</v>
      </c>
      <c r="G46" s="28" t="s">
        <v>62</v>
      </c>
      <c r="H46" s="28" t="s">
        <v>67</v>
      </c>
      <c r="I46" s="100">
        <v>8</v>
      </c>
      <c r="J46" s="100">
        <v>3</v>
      </c>
      <c r="K46" s="29" t="s">
        <v>150</v>
      </c>
      <c r="L46" s="37">
        <v>1.5</v>
      </c>
      <c r="M46" s="85" t="s">
        <v>159</v>
      </c>
      <c r="N46" s="28" t="s">
        <v>114</v>
      </c>
      <c r="R46" s="38">
        <v>3.8</v>
      </c>
      <c r="S46" s="56">
        <v>1</v>
      </c>
      <c r="T46" s="37">
        <f t="shared" si="46"/>
        <v>5.7</v>
      </c>
      <c r="U46" s="25">
        <f t="shared" si="45"/>
        <v>4.2</v>
      </c>
      <c r="V46" s="61">
        <f t="shared" si="10"/>
        <v>91.83</v>
      </c>
      <c r="W46" s="61">
        <f t="shared" si="41"/>
        <v>34.4</v>
      </c>
      <c r="X46" s="59">
        <f t="shared" si="11"/>
        <v>2.6694767441860465</v>
      </c>
      <c r="Y46" s="60">
        <f t="shared" si="12"/>
        <v>0.91830000000000001</v>
      </c>
      <c r="Z46" s="32">
        <f t="shared" si="13"/>
        <v>9183</v>
      </c>
      <c r="AA46" s="28" t="s">
        <v>65</v>
      </c>
      <c r="AE46" s="26">
        <v>3.8</v>
      </c>
      <c r="AS46" s="42" t="s">
        <v>118</v>
      </c>
      <c r="AZ46" s="70">
        <v>3.8</v>
      </c>
      <c r="BA46" s="70">
        <v>1.9</v>
      </c>
      <c r="BB46" s="70">
        <v>1.94</v>
      </c>
    </row>
    <row r="47" spans="1:54" x14ac:dyDescent="0.2">
      <c r="A47" s="92">
        <v>44114</v>
      </c>
      <c r="B47" s="28" t="s">
        <v>251</v>
      </c>
      <c r="C47" s="48" t="s">
        <v>155</v>
      </c>
      <c r="D47" s="24" t="str">
        <f t="shared" si="44"/>
        <v>Sat</v>
      </c>
      <c r="E47" s="45">
        <v>4.3</v>
      </c>
      <c r="F47" s="28" t="s">
        <v>61</v>
      </c>
      <c r="G47" s="28" t="s">
        <v>62</v>
      </c>
      <c r="H47" s="28" t="s">
        <v>67</v>
      </c>
      <c r="I47" s="100">
        <v>8</v>
      </c>
      <c r="K47" s="28" t="s">
        <v>147</v>
      </c>
      <c r="L47" s="37">
        <v>1</v>
      </c>
      <c r="M47" s="86" t="s">
        <v>149</v>
      </c>
      <c r="N47" s="28" t="s">
        <v>112</v>
      </c>
      <c r="R47" s="38">
        <v>51</v>
      </c>
      <c r="S47" s="56" t="s">
        <v>63</v>
      </c>
      <c r="T47" s="37" t="str">
        <f t="shared" si="46"/>
        <v>0.00</v>
      </c>
      <c r="U47" s="25">
        <f t="shared" si="45"/>
        <v>-1</v>
      </c>
      <c r="V47" s="61">
        <f t="shared" si="10"/>
        <v>90.83</v>
      </c>
      <c r="W47" s="61">
        <f t="shared" si="41"/>
        <v>35.4</v>
      </c>
      <c r="X47" s="59">
        <f t="shared" si="11"/>
        <v>2.5658192090395482</v>
      </c>
      <c r="Y47" s="60">
        <f t="shared" si="12"/>
        <v>0.9083</v>
      </c>
      <c r="Z47" s="32">
        <f t="shared" si="13"/>
        <v>9083</v>
      </c>
      <c r="AA47" s="28" t="s">
        <v>64</v>
      </c>
      <c r="AE47" s="38">
        <v>51</v>
      </c>
      <c r="AS47" s="42" t="s">
        <v>118</v>
      </c>
      <c r="AT47" s="70">
        <v>51</v>
      </c>
    </row>
    <row r="48" spans="1:54" x14ac:dyDescent="0.2">
      <c r="A48" s="92">
        <v>44114</v>
      </c>
      <c r="B48" s="28" t="s">
        <v>251</v>
      </c>
      <c r="C48" s="48" t="s">
        <v>155</v>
      </c>
      <c r="D48" s="24" t="str">
        <f t="shared" si="44"/>
        <v>Sat</v>
      </c>
      <c r="E48" s="45">
        <v>4.3</v>
      </c>
      <c r="F48" s="28" t="s">
        <v>61</v>
      </c>
      <c r="G48" s="28" t="s">
        <v>62</v>
      </c>
      <c r="H48" s="28" t="s">
        <v>67</v>
      </c>
      <c r="I48" s="100">
        <v>8</v>
      </c>
      <c r="K48" s="28" t="s">
        <v>147</v>
      </c>
      <c r="L48" s="37">
        <v>1</v>
      </c>
      <c r="M48" s="86" t="s">
        <v>149</v>
      </c>
      <c r="N48" s="28" t="s">
        <v>114</v>
      </c>
      <c r="R48" s="38">
        <v>13.5</v>
      </c>
      <c r="S48" s="56" t="s">
        <v>63</v>
      </c>
      <c r="T48" s="37" t="str">
        <f t="shared" si="46"/>
        <v>0.00</v>
      </c>
      <c r="U48" s="25">
        <f t="shared" si="45"/>
        <v>-1</v>
      </c>
      <c r="V48" s="61">
        <f t="shared" si="10"/>
        <v>89.83</v>
      </c>
      <c r="W48" s="61">
        <f t="shared" si="41"/>
        <v>36.4</v>
      </c>
      <c r="X48" s="59">
        <f t="shared" si="11"/>
        <v>2.467857142857143</v>
      </c>
      <c r="Y48" s="60">
        <f t="shared" si="12"/>
        <v>0.89829999999999999</v>
      </c>
      <c r="Z48" s="32">
        <f t="shared" si="13"/>
        <v>8983</v>
      </c>
      <c r="AA48" s="28" t="s">
        <v>64</v>
      </c>
      <c r="AE48" s="26">
        <v>13.5</v>
      </c>
      <c r="AS48" s="42" t="s">
        <v>132</v>
      </c>
      <c r="AZ48" s="70">
        <v>13.5</v>
      </c>
    </row>
    <row r="49" spans="1:64" x14ac:dyDescent="0.2">
      <c r="A49" s="92">
        <v>44121</v>
      </c>
      <c r="B49" s="28" t="s">
        <v>251</v>
      </c>
      <c r="C49" s="48" t="s">
        <v>83</v>
      </c>
      <c r="D49" s="24" t="str">
        <f t="shared" ref="D49:D50" si="47">TEXT(A49,"ddd")</f>
        <v>Sat</v>
      </c>
      <c r="E49" s="45">
        <v>5.15</v>
      </c>
      <c r="F49" s="28" t="s">
        <v>61</v>
      </c>
      <c r="G49" s="28" t="s">
        <v>62</v>
      </c>
      <c r="H49" s="28" t="s">
        <v>67</v>
      </c>
      <c r="I49" s="100">
        <v>9</v>
      </c>
      <c r="K49" s="28" t="s">
        <v>161</v>
      </c>
      <c r="L49" s="37">
        <v>0.5</v>
      </c>
      <c r="M49" s="85" t="s">
        <v>162</v>
      </c>
      <c r="N49" s="28" t="s">
        <v>112</v>
      </c>
      <c r="R49" s="38">
        <v>51</v>
      </c>
      <c r="S49" s="56" t="s">
        <v>63</v>
      </c>
      <c r="T49" s="37" t="str">
        <f t="shared" si="46"/>
        <v>0.00</v>
      </c>
      <c r="U49" s="25">
        <f t="shared" ref="U49:U50" si="48">-$L49+T49</f>
        <v>-0.5</v>
      </c>
      <c r="V49" s="61">
        <f t="shared" si="10"/>
        <v>89.33</v>
      </c>
      <c r="W49" s="61">
        <f t="shared" si="41"/>
        <v>36.9</v>
      </c>
      <c r="X49" s="59">
        <f t="shared" si="11"/>
        <v>2.4208672086720866</v>
      </c>
      <c r="Y49" s="60">
        <f t="shared" si="12"/>
        <v>0.89329999999999998</v>
      </c>
      <c r="Z49" s="32">
        <f t="shared" si="13"/>
        <v>8933</v>
      </c>
      <c r="AA49" s="28" t="s">
        <v>64</v>
      </c>
      <c r="AE49" s="26">
        <v>51</v>
      </c>
      <c r="AS49" s="42" t="s">
        <v>118</v>
      </c>
      <c r="AT49" s="70">
        <v>51</v>
      </c>
    </row>
    <row r="50" spans="1:64" x14ac:dyDescent="0.2">
      <c r="A50" s="92">
        <v>44121</v>
      </c>
      <c r="B50" s="28" t="s">
        <v>251</v>
      </c>
      <c r="C50" s="48" t="s">
        <v>83</v>
      </c>
      <c r="D50" s="24" t="str">
        <f t="shared" si="47"/>
        <v>Sat</v>
      </c>
      <c r="E50" s="45">
        <v>5.15</v>
      </c>
      <c r="F50" s="28" t="s">
        <v>61</v>
      </c>
      <c r="G50" s="28" t="s">
        <v>62</v>
      </c>
      <c r="H50" s="28" t="s">
        <v>67</v>
      </c>
      <c r="I50" s="100">
        <v>9</v>
      </c>
      <c r="K50" s="28" t="s">
        <v>161</v>
      </c>
      <c r="L50" s="37">
        <v>0.1</v>
      </c>
      <c r="M50" s="85" t="s">
        <v>162</v>
      </c>
      <c r="N50" s="28" t="s">
        <v>112</v>
      </c>
      <c r="R50" s="38">
        <v>901</v>
      </c>
      <c r="S50" s="56" t="s">
        <v>63</v>
      </c>
      <c r="T50" s="37" t="str">
        <f t="shared" si="46"/>
        <v>0.00</v>
      </c>
      <c r="U50" s="25">
        <f t="shared" si="48"/>
        <v>-0.1</v>
      </c>
      <c r="V50" s="61">
        <f t="shared" si="10"/>
        <v>89.23</v>
      </c>
      <c r="W50" s="61">
        <f t="shared" si="41"/>
        <v>37</v>
      </c>
      <c r="X50" s="59">
        <f t="shared" si="11"/>
        <v>2.4116216216216215</v>
      </c>
      <c r="Y50" s="60">
        <f t="shared" si="12"/>
        <v>0.89230000000000009</v>
      </c>
      <c r="Z50" s="32">
        <f t="shared" si="13"/>
        <v>8923</v>
      </c>
      <c r="AA50" s="28" t="s">
        <v>64</v>
      </c>
      <c r="AE50" s="26">
        <v>901</v>
      </c>
      <c r="AS50" s="42" t="s">
        <v>118</v>
      </c>
      <c r="AT50" s="70">
        <v>901</v>
      </c>
    </row>
    <row r="51" spans="1:64" x14ac:dyDescent="0.2">
      <c r="A51" s="92">
        <v>44128</v>
      </c>
      <c r="B51" s="28" t="s">
        <v>251</v>
      </c>
      <c r="C51" s="48" t="s">
        <v>74</v>
      </c>
      <c r="D51" s="24" t="str">
        <f t="shared" ref="D51:D53" si="49">TEXT(A51,"ddd")</f>
        <v>Sat</v>
      </c>
      <c r="E51" s="45">
        <v>4.05</v>
      </c>
      <c r="F51" s="28" t="s">
        <v>61</v>
      </c>
      <c r="G51" s="28" t="s">
        <v>62</v>
      </c>
      <c r="H51" s="28" t="s">
        <v>69</v>
      </c>
      <c r="I51" s="100">
        <v>9</v>
      </c>
      <c r="K51" s="28" t="s">
        <v>144</v>
      </c>
      <c r="L51" s="37">
        <v>0.5</v>
      </c>
      <c r="M51" s="85" t="s">
        <v>157</v>
      </c>
      <c r="N51" s="28" t="s">
        <v>112</v>
      </c>
      <c r="R51" s="38">
        <v>51</v>
      </c>
      <c r="S51" s="56" t="s">
        <v>63</v>
      </c>
      <c r="T51" s="37" t="str">
        <f t="shared" si="46"/>
        <v>0.00</v>
      </c>
      <c r="U51" s="25">
        <f t="shared" ref="U51:U53" si="50">-$L51+T51</f>
        <v>-0.5</v>
      </c>
      <c r="V51" s="61">
        <f t="shared" si="10"/>
        <v>88.73</v>
      </c>
      <c r="W51" s="61">
        <f t="shared" si="41"/>
        <v>37.5</v>
      </c>
      <c r="X51" s="59">
        <f t="shared" si="11"/>
        <v>2.3661333333333334</v>
      </c>
      <c r="Y51" s="60">
        <f t="shared" si="12"/>
        <v>0.88730000000000009</v>
      </c>
      <c r="Z51" s="32">
        <f t="shared" si="13"/>
        <v>8873</v>
      </c>
      <c r="AA51" s="28" t="s">
        <v>64</v>
      </c>
      <c r="AE51" s="101" t="s">
        <v>301</v>
      </c>
      <c r="AS51" s="42" t="s">
        <v>132</v>
      </c>
      <c r="AT51" s="70">
        <v>51</v>
      </c>
    </row>
    <row r="52" spans="1:64" x14ac:dyDescent="0.2">
      <c r="A52" s="92">
        <v>44128</v>
      </c>
      <c r="B52" s="28" t="s">
        <v>251</v>
      </c>
      <c r="C52" s="48" t="s">
        <v>74</v>
      </c>
      <c r="D52" s="24" t="str">
        <f t="shared" si="49"/>
        <v>Sat</v>
      </c>
      <c r="E52" s="45">
        <v>4.05</v>
      </c>
      <c r="F52" s="28" t="s">
        <v>61</v>
      </c>
      <c r="G52" s="28" t="s">
        <v>62</v>
      </c>
      <c r="H52" s="28" t="s">
        <v>69</v>
      </c>
      <c r="I52" s="100">
        <v>9</v>
      </c>
      <c r="K52" s="28" t="s">
        <v>144</v>
      </c>
      <c r="L52" s="37">
        <v>0.5</v>
      </c>
      <c r="M52" s="85" t="s">
        <v>157</v>
      </c>
      <c r="N52" s="28" t="s">
        <v>114</v>
      </c>
      <c r="R52" s="38">
        <v>14</v>
      </c>
      <c r="S52" s="56" t="s">
        <v>63</v>
      </c>
      <c r="T52" s="37" t="str">
        <f t="shared" si="46"/>
        <v>0.00</v>
      </c>
      <c r="U52" s="25">
        <f t="shared" si="50"/>
        <v>-0.5</v>
      </c>
      <c r="V52" s="61">
        <f t="shared" si="10"/>
        <v>88.23</v>
      </c>
      <c r="W52" s="61">
        <f t="shared" si="41"/>
        <v>38</v>
      </c>
      <c r="X52" s="59">
        <f t="shared" si="11"/>
        <v>2.3218421052631579</v>
      </c>
      <c r="Y52" s="60">
        <f t="shared" si="12"/>
        <v>0.88230000000000008</v>
      </c>
      <c r="Z52" s="32">
        <f t="shared" si="13"/>
        <v>8823</v>
      </c>
      <c r="AA52" s="28" t="s">
        <v>64</v>
      </c>
      <c r="AE52" s="101" t="s">
        <v>301</v>
      </c>
      <c r="AS52" s="42" t="s">
        <v>132</v>
      </c>
      <c r="AZ52" s="70">
        <v>14</v>
      </c>
    </row>
    <row r="53" spans="1:64" x14ac:dyDescent="0.2">
      <c r="A53" s="92">
        <v>44135</v>
      </c>
      <c r="B53" s="28" t="s">
        <v>251</v>
      </c>
      <c r="C53" s="48" t="s">
        <v>94</v>
      </c>
      <c r="D53" s="24" t="str">
        <f t="shared" si="49"/>
        <v>Sat</v>
      </c>
      <c r="E53" s="45">
        <v>4.5</v>
      </c>
      <c r="F53" s="28" t="s">
        <v>61</v>
      </c>
      <c r="G53" s="28" t="s">
        <v>62</v>
      </c>
      <c r="H53" s="28" t="s">
        <v>66</v>
      </c>
      <c r="I53" s="100">
        <v>8</v>
      </c>
      <c r="J53" s="100">
        <v>7</v>
      </c>
      <c r="K53" s="28" t="s">
        <v>133</v>
      </c>
      <c r="L53" s="37">
        <v>0.5</v>
      </c>
      <c r="M53" s="83" t="s">
        <v>164</v>
      </c>
      <c r="N53" s="28" t="s">
        <v>112</v>
      </c>
      <c r="R53" s="38">
        <v>51</v>
      </c>
      <c r="S53" s="56" t="s">
        <v>63</v>
      </c>
      <c r="T53" s="37" t="str">
        <f t="shared" si="46"/>
        <v>0.00</v>
      </c>
      <c r="U53" s="25">
        <f t="shared" si="50"/>
        <v>-0.5</v>
      </c>
      <c r="V53" s="61">
        <f t="shared" si="10"/>
        <v>87.73</v>
      </c>
      <c r="W53" s="61">
        <f t="shared" si="41"/>
        <v>38.5</v>
      </c>
      <c r="X53" s="59">
        <f t="shared" si="11"/>
        <v>2.2787012987012987</v>
      </c>
      <c r="Y53" s="60">
        <f t="shared" si="12"/>
        <v>0.87730000000000008</v>
      </c>
      <c r="Z53" s="32">
        <f t="shared" si="13"/>
        <v>8773</v>
      </c>
      <c r="AA53" s="28" t="s">
        <v>64</v>
      </c>
      <c r="AE53" s="26">
        <v>201</v>
      </c>
      <c r="AS53" s="42" t="s">
        <v>132</v>
      </c>
      <c r="AT53" s="70">
        <v>51</v>
      </c>
    </row>
    <row r="54" spans="1:64" x14ac:dyDescent="0.2">
      <c r="A54" s="92">
        <v>44138</v>
      </c>
      <c r="B54" s="28" t="s">
        <v>251</v>
      </c>
      <c r="C54" s="48" t="s">
        <v>81</v>
      </c>
      <c r="D54" s="24" t="str">
        <f t="shared" ref="D54:D55" si="51">TEXT(A54,"ddd")</f>
        <v>Tue</v>
      </c>
      <c r="E54" s="45">
        <v>3</v>
      </c>
      <c r="F54" s="28" t="s">
        <v>61</v>
      </c>
      <c r="G54" s="28" t="s">
        <v>62</v>
      </c>
      <c r="H54" s="28" t="s">
        <v>68</v>
      </c>
      <c r="I54" s="100">
        <v>7</v>
      </c>
      <c r="K54" s="28" t="s">
        <v>161</v>
      </c>
      <c r="L54" s="37">
        <v>0.5</v>
      </c>
      <c r="M54" s="85" t="s">
        <v>162</v>
      </c>
      <c r="N54" s="28" t="s">
        <v>112</v>
      </c>
      <c r="R54" s="38">
        <v>34</v>
      </c>
      <c r="S54" s="56" t="s">
        <v>63</v>
      </c>
      <c r="T54" s="37" t="str">
        <f t="shared" si="46"/>
        <v>0.00</v>
      </c>
      <c r="U54" s="25">
        <f t="shared" ref="U54:U55" si="52">-$L54+T54</f>
        <v>-0.5</v>
      </c>
      <c r="V54" s="61">
        <f t="shared" si="10"/>
        <v>87.23</v>
      </c>
      <c r="W54" s="61">
        <f t="shared" si="41"/>
        <v>39</v>
      </c>
      <c r="X54" s="59">
        <f t="shared" si="11"/>
        <v>2.2366666666666668</v>
      </c>
      <c r="Y54" s="60">
        <f t="shared" si="12"/>
        <v>0.87230000000000008</v>
      </c>
      <c r="Z54" s="32">
        <f t="shared" si="13"/>
        <v>8723</v>
      </c>
      <c r="AA54" s="28" t="s">
        <v>64</v>
      </c>
      <c r="AE54" s="101" t="s">
        <v>301</v>
      </c>
      <c r="AS54" s="42" t="s">
        <v>132</v>
      </c>
      <c r="AT54" s="70">
        <v>34</v>
      </c>
    </row>
    <row r="55" spans="1:64" x14ac:dyDescent="0.2">
      <c r="A55" s="92">
        <v>44138</v>
      </c>
      <c r="B55" s="28" t="s">
        <v>251</v>
      </c>
      <c r="C55" s="48" t="s">
        <v>81</v>
      </c>
      <c r="D55" s="24" t="str">
        <f t="shared" si="51"/>
        <v>Tue</v>
      </c>
      <c r="E55" s="45">
        <v>3</v>
      </c>
      <c r="F55" s="28" t="s">
        <v>61</v>
      </c>
      <c r="G55" s="28" t="s">
        <v>62</v>
      </c>
      <c r="H55" s="28" t="s">
        <v>68</v>
      </c>
      <c r="I55" s="100">
        <v>7</v>
      </c>
      <c r="J55" s="100">
        <v>21</v>
      </c>
      <c r="K55" s="30" t="s">
        <v>165</v>
      </c>
      <c r="L55" s="37">
        <v>2</v>
      </c>
      <c r="M55" s="85" t="s">
        <v>166</v>
      </c>
      <c r="N55" s="28" t="s">
        <v>112</v>
      </c>
      <c r="R55" s="38">
        <v>9</v>
      </c>
      <c r="S55" s="56">
        <v>2</v>
      </c>
      <c r="T55" s="37" t="str">
        <f t="shared" si="46"/>
        <v>0.00</v>
      </c>
      <c r="U55" s="25">
        <f t="shared" si="52"/>
        <v>-2</v>
      </c>
      <c r="V55" s="61">
        <f t="shared" si="10"/>
        <v>85.23</v>
      </c>
      <c r="W55" s="61">
        <f t="shared" si="41"/>
        <v>41</v>
      </c>
      <c r="X55" s="59">
        <f t="shared" si="11"/>
        <v>2.0787804878048783</v>
      </c>
      <c r="Y55" s="60">
        <f t="shared" si="12"/>
        <v>0.85230000000000006</v>
      </c>
      <c r="Z55" s="32">
        <f t="shared" si="13"/>
        <v>8523</v>
      </c>
      <c r="AA55" s="28" t="s">
        <v>64</v>
      </c>
      <c r="AE55" s="26">
        <v>9</v>
      </c>
      <c r="AS55" s="42" t="s">
        <v>118</v>
      </c>
      <c r="AT55" s="70">
        <v>9</v>
      </c>
    </row>
    <row r="56" spans="1:64" x14ac:dyDescent="0.2">
      <c r="A56" s="92">
        <v>44282</v>
      </c>
      <c r="B56" s="28" t="s">
        <v>251</v>
      </c>
      <c r="C56" s="48" t="s">
        <v>77</v>
      </c>
      <c r="D56" s="24" t="str">
        <f t="shared" ref="D56:D58" si="53">TEXT(A56,"ddd")</f>
        <v>Sat</v>
      </c>
      <c r="E56" s="45">
        <v>3.1</v>
      </c>
      <c r="F56" s="28" t="s">
        <v>61</v>
      </c>
      <c r="G56" s="28" t="s">
        <v>62</v>
      </c>
      <c r="H56" s="28" t="s">
        <v>66</v>
      </c>
      <c r="I56" s="100">
        <v>5</v>
      </c>
      <c r="J56" s="100">
        <v>1</v>
      </c>
      <c r="K56" s="28" t="s">
        <v>167</v>
      </c>
      <c r="L56" s="37">
        <v>1</v>
      </c>
      <c r="M56" s="85" t="s">
        <v>175</v>
      </c>
      <c r="N56" s="28" t="s">
        <v>112</v>
      </c>
      <c r="R56" s="38">
        <v>12</v>
      </c>
      <c r="S56" s="56" t="s">
        <v>63</v>
      </c>
      <c r="T56" s="37" t="str">
        <f t="shared" si="46"/>
        <v>0.00</v>
      </c>
      <c r="U56" s="25">
        <f t="shared" ref="U56:U58" si="54">-$L56+T56</f>
        <v>-1</v>
      </c>
      <c r="V56" s="61">
        <f t="shared" si="10"/>
        <v>84.23</v>
      </c>
      <c r="W56" s="61">
        <f t="shared" si="41"/>
        <v>42</v>
      </c>
      <c r="X56" s="59">
        <f t="shared" si="11"/>
        <v>2.0054761904761906</v>
      </c>
      <c r="Y56" s="60">
        <f t="shared" si="12"/>
        <v>0.84230000000000005</v>
      </c>
      <c r="Z56" s="32">
        <f t="shared" si="13"/>
        <v>8423</v>
      </c>
      <c r="AA56" s="28" t="s">
        <v>64</v>
      </c>
      <c r="AE56" s="26">
        <v>12</v>
      </c>
      <c r="AH56" s="87">
        <v>7.48</v>
      </c>
      <c r="AS56" s="42" t="s">
        <v>59</v>
      </c>
      <c r="AT56" s="70">
        <v>12</v>
      </c>
      <c r="BG56" s="104">
        <f t="shared" ref="BG56:BG87" si="55">((AH56*(L56))-(L56))</f>
        <v>6.48</v>
      </c>
      <c r="BH56" s="104">
        <f t="shared" ref="BH56:BH58" si="56">0.94*(AH56-1)+1</f>
        <v>7.0911999999999997</v>
      </c>
      <c r="BI56" s="105"/>
      <c r="BJ56" s="105"/>
      <c r="BK56" s="106">
        <v>7</v>
      </c>
      <c r="BL56" s="106"/>
    </row>
    <row r="57" spans="1:64" x14ac:dyDescent="0.2">
      <c r="A57" s="92">
        <v>44282</v>
      </c>
      <c r="B57" s="28" t="s">
        <v>251</v>
      </c>
      <c r="C57" s="48" t="s">
        <v>77</v>
      </c>
      <c r="D57" s="24" t="str">
        <f t="shared" si="53"/>
        <v>Sat</v>
      </c>
      <c r="E57" s="51">
        <v>3.1</v>
      </c>
      <c r="F57" s="28" t="s">
        <v>61</v>
      </c>
      <c r="G57" s="28" t="s">
        <v>62</v>
      </c>
      <c r="H57" s="28" t="s">
        <v>66</v>
      </c>
      <c r="I57" s="100">
        <v>5</v>
      </c>
      <c r="J57" s="100">
        <v>7</v>
      </c>
      <c r="K57" s="28" t="s">
        <v>174</v>
      </c>
      <c r="L57" s="37">
        <v>0.25</v>
      </c>
      <c r="M57" s="85" t="s">
        <v>176</v>
      </c>
      <c r="N57" s="28" t="s">
        <v>112</v>
      </c>
      <c r="R57" s="38">
        <v>15</v>
      </c>
      <c r="S57" s="56" t="s">
        <v>63</v>
      </c>
      <c r="T57" s="37" t="str">
        <f t="shared" si="46"/>
        <v>0.00</v>
      </c>
      <c r="U57" s="25">
        <f t="shared" si="54"/>
        <v>-0.25</v>
      </c>
      <c r="V57" s="61">
        <f t="shared" si="10"/>
        <v>83.98</v>
      </c>
      <c r="W57" s="61">
        <f t="shared" si="41"/>
        <v>42.25</v>
      </c>
      <c r="X57" s="59">
        <f t="shared" si="11"/>
        <v>1.9876923076923079</v>
      </c>
      <c r="Y57" s="60">
        <f t="shared" si="12"/>
        <v>0.83979999999999999</v>
      </c>
      <c r="Z57" s="32">
        <f t="shared" si="13"/>
        <v>8398</v>
      </c>
      <c r="AA57" s="28" t="s">
        <v>64</v>
      </c>
      <c r="AE57" s="26">
        <v>16.010000000000002</v>
      </c>
      <c r="AH57" s="87">
        <v>16.010000000000002</v>
      </c>
      <c r="AS57" s="42" t="s">
        <v>59</v>
      </c>
      <c r="AT57" s="70">
        <v>15</v>
      </c>
      <c r="BG57" s="104">
        <f t="shared" si="55"/>
        <v>3.7525000000000004</v>
      </c>
      <c r="BH57" s="104">
        <f t="shared" si="56"/>
        <v>15.109400000000001</v>
      </c>
      <c r="BI57" s="105"/>
      <c r="BJ57" s="105"/>
      <c r="BK57" s="106">
        <v>21</v>
      </c>
      <c r="BL57" s="106"/>
    </row>
    <row r="58" spans="1:64" x14ac:dyDescent="0.2">
      <c r="A58" s="92">
        <v>44282</v>
      </c>
      <c r="B58" s="28" t="s">
        <v>251</v>
      </c>
      <c r="C58" s="48" t="s">
        <v>77</v>
      </c>
      <c r="D58" s="24" t="str">
        <f t="shared" si="53"/>
        <v>Sat</v>
      </c>
      <c r="E58" s="45">
        <v>3.1</v>
      </c>
      <c r="F58" s="28" t="s">
        <v>61</v>
      </c>
      <c r="G58" s="28" t="s">
        <v>62</v>
      </c>
      <c r="H58" s="28" t="s">
        <v>66</v>
      </c>
      <c r="I58" s="100">
        <v>5</v>
      </c>
      <c r="J58" s="100">
        <v>9</v>
      </c>
      <c r="K58" s="28" t="s">
        <v>148</v>
      </c>
      <c r="L58" s="37">
        <v>0.25</v>
      </c>
      <c r="M58" s="85" t="s">
        <v>177</v>
      </c>
      <c r="N58" s="28" t="s">
        <v>112</v>
      </c>
      <c r="R58" s="38">
        <v>26</v>
      </c>
      <c r="S58" s="56" t="s">
        <v>63</v>
      </c>
      <c r="T58" s="37" t="str">
        <f t="shared" si="46"/>
        <v>0.00</v>
      </c>
      <c r="U58" s="25">
        <f t="shared" si="54"/>
        <v>-0.25</v>
      </c>
      <c r="V58" s="61">
        <f t="shared" si="10"/>
        <v>83.73</v>
      </c>
      <c r="W58" s="61">
        <f t="shared" si="41"/>
        <v>42.5</v>
      </c>
      <c r="X58" s="59">
        <f t="shared" si="11"/>
        <v>1.9701176470588235</v>
      </c>
      <c r="Y58" s="60">
        <f t="shared" si="12"/>
        <v>0.83730000000000004</v>
      </c>
      <c r="Z58" s="32">
        <f t="shared" si="13"/>
        <v>8373</v>
      </c>
      <c r="AA58" s="28" t="s">
        <v>64</v>
      </c>
      <c r="AE58" s="26">
        <v>120</v>
      </c>
      <c r="AH58" s="87">
        <v>120</v>
      </c>
      <c r="AS58" s="42" t="s">
        <v>59</v>
      </c>
      <c r="AT58" s="70">
        <v>26</v>
      </c>
      <c r="BG58" s="104">
        <f t="shared" si="55"/>
        <v>29.75</v>
      </c>
      <c r="BH58" s="104">
        <f t="shared" si="56"/>
        <v>112.86</v>
      </c>
      <c r="BI58" s="105"/>
      <c r="BJ58" s="105"/>
      <c r="BK58" s="106">
        <v>101</v>
      </c>
      <c r="BL58" s="106"/>
    </row>
    <row r="59" spans="1:64" x14ac:dyDescent="0.2">
      <c r="A59" s="92">
        <v>44289</v>
      </c>
      <c r="B59" s="28" t="s">
        <v>251</v>
      </c>
      <c r="C59" s="44" t="s">
        <v>87</v>
      </c>
      <c r="D59" s="24" t="str">
        <f t="shared" ref="D59" si="57">TEXT(A59,"ddd")</f>
        <v>Sat</v>
      </c>
      <c r="E59" s="45">
        <v>4.55</v>
      </c>
      <c r="F59" s="28" t="s">
        <v>61</v>
      </c>
      <c r="G59" s="28" t="s">
        <v>62</v>
      </c>
      <c r="H59" s="28" t="s">
        <v>66</v>
      </c>
      <c r="I59" s="100">
        <v>6</v>
      </c>
      <c r="J59" s="100">
        <v>2</v>
      </c>
      <c r="K59" s="30" t="s">
        <v>168</v>
      </c>
      <c r="L59" s="37">
        <v>0.5</v>
      </c>
      <c r="M59" s="85" t="s">
        <v>186</v>
      </c>
      <c r="N59" s="28" t="s">
        <v>112</v>
      </c>
      <c r="R59" s="38">
        <v>15</v>
      </c>
      <c r="S59" s="56">
        <v>2</v>
      </c>
      <c r="T59" s="37" t="str">
        <f t="shared" si="46"/>
        <v>0.00</v>
      </c>
      <c r="U59" s="25">
        <f t="shared" ref="U59" si="58">-$L59+T59</f>
        <v>-0.5</v>
      </c>
      <c r="V59" s="61">
        <f t="shared" si="10"/>
        <v>83.23</v>
      </c>
      <c r="W59" s="61">
        <f t="shared" si="41"/>
        <v>43</v>
      </c>
      <c r="X59" s="59">
        <f t="shared" si="11"/>
        <v>1.9355813953488372</v>
      </c>
      <c r="Y59" s="60">
        <f t="shared" si="12"/>
        <v>0.83230000000000004</v>
      </c>
      <c r="Z59" s="32">
        <f t="shared" si="13"/>
        <v>8323</v>
      </c>
      <c r="AA59" s="28" t="s">
        <v>64</v>
      </c>
      <c r="AE59" s="26">
        <v>15</v>
      </c>
      <c r="AH59" s="87">
        <v>2.41</v>
      </c>
      <c r="AS59" s="42" t="s">
        <v>59</v>
      </c>
      <c r="AT59" s="70">
        <v>15</v>
      </c>
      <c r="BG59" s="104">
        <f t="shared" si="55"/>
        <v>0.70500000000000007</v>
      </c>
      <c r="BH59" s="104">
        <f t="shared" ref="BH59" si="59">0.94*(AH59-1)+1</f>
        <v>2.3254000000000001</v>
      </c>
      <c r="BI59" s="105"/>
      <c r="BJ59" s="105"/>
      <c r="BK59" s="106">
        <v>2.7</v>
      </c>
      <c r="BL59" s="106"/>
    </row>
    <row r="60" spans="1:64" x14ac:dyDescent="0.2">
      <c r="A60" s="92">
        <v>44296</v>
      </c>
      <c r="B60" s="28" t="s">
        <v>251</v>
      </c>
      <c r="C60" s="48" t="s">
        <v>94</v>
      </c>
      <c r="D60" s="24" t="str">
        <f t="shared" ref="D60:D63" si="60">TEXT(A60,"ddd")</f>
        <v>Sat</v>
      </c>
      <c r="E60" s="45">
        <v>3.45</v>
      </c>
      <c r="F60" s="28" t="s">
        <v>61</v>
      </c>
      <c r="G60" s="28" t="s">
        <v>62</v>
      </c>
      <c r="H60" s="28" t="s">
        <v>70</v>
      </c>
      <c r="I60" s="100">
        <v>7</v>
      </c>
      <c r="J60" s="100">
        <v>5</v>
      </c>
      <c r="K60" s="28" t="s">
        <v>179</v>
      </c>
      <c r="L60" s="37">
        <v>1.5</v>
      </c>
      <c r="M60" s="85" t="s">
        <v>181</v>
      </c>
      <c r="N60" s="28" t="s">
        <v>112</v>
      </c>
      <c r="R60" s="38">
        <v>21</v>
      </c>
      <c r="S60" s="56" t="s">
        <v>63</v>
      </c>
      <c r="T60" s="37" t="str">
        <f t="shared" si="46"/>
        <v>0.00</v>
      </c>
      <c r="U60" s="25">
        <f t="shared" ref="U60:U66" si="61">-$L60+T60</f>
        <v>-1.5</v>
      </c>
      <c r="V60" s="61">
        <f t="shared" si="10"/>
        <v>81.73</v>
      </c>
      <c r="W60" s="61">
        <f t="shared" si="41"/>
        <v>44.5</v>
      </c>
      <c r="X60" s="59">
        <f t="shared" si="11"/>
        <v>1.8366292134831461</v>
      </c>
      <c r="Y60" s="60">
        <f t="shared" si="12"/>
        <v>0.81730000000000003</v>
      </c>
      <c r="Z60" s="32">
        <f t="shared" si="13"/>
        <v>8173</v>
      </c>
      <c r="AA60" s="28" t="s">
        <v>64</v>
      </c>
      <c r="AE60" s="26">
        <v>53.76</v>
      </c>
      <c r="AH60" s="87">
        <v>53.76</v>
      </c>
      <c r="AS60" s="42" t="s">
        <v>59</v>
      </c>
      <c r="AT60" s="70">
        <v>21</v>
      </c>
      <c r="BG60" s="104">
        <f t="shared" si="55"/>
        <v>79.14</v>
      </c>
      <c r="BH60" s="104">
        <f t="shared" ref="BH60:BH67" si="62">0.94*(AH60-1)+1</f>
        <v>50.594399999999993</v>
      </c>
      <c r="BI60" s="105"/>
      <c r="BJ60" s="105"/>
      <c r="BK60" s="106">
        <v>41</v>
      </c>
      <c r="BL60" s="106"/>
    </row>
    <row r="61" spans="1:64" x14ac:dyDescent="0.2">
      <c r="A61" s="92">
        <v>44296</v>
      </c>
      <c r="B61" s="28" t="s">
        <v>251</v>
      </c>
      <c r="C61" s="48" t="s">
        <v>94</v>
      </c>
      <c r="D61" s="24" t="str">
        <f t="shared" si="60"/>
        <v>Sat</v>
      </c>
      <c r="E61" s="45">
        <v>3.45</v>
      </c>
      <c r="F61" s="28" t="s">
        <v>61</v>
      </c>
      <c r="G61" s="28" t="s">
        <v>62</v>
      </c>
      <c r="H61" s="28" t="s">
        <v>70</v>
      </c>
      <c r="I61" s="100">
        <v>7</v>
      </c>
      <c r="J61" s="100">
        <v>5</v>
      </c>
      <c r="K61" s="28" t="s">
        <v>179</v>
      </c>
      <c r="L61" s="37">
        <v>1.5</v>
      </c>
      <c r="M61" s="85" t="s">
        <v>181</v>
      </c>
      <c r="N61" s="28" t="s">
        <v>114</v>
      </c>
      <c r="R61" s="38">
        <v>6</v>
      </c>
      <c r="S61" s="56" t="s">
        <v>63</v>
      </c>
      <c r="T61" s="37" t="str">
        <f t="shared" si="46"/>
        <v>0.00</v>
      </c>
      <c r="U61" s="25">
        <f t="shared" si="61"/>
        <v>-1.5</v>
      </c>
      <c r="V61" s="61">
        <f t="shared" si="10"/>
        <v>80.23</v>
      </c>
      <c r="W61" s="61">
        <f t="shared" si="41"/>
        <v>46</v>
      </c>
      <c r="X61" s="59">
        <f t="shared" si="11"/>
        <v>1.7441304347826088</v>
      </c>
      <c r="Y61" s="60">
        <f t="shared" si="12"/>
        <v>0.80230000000000001</v>
      </c>
      <c r="Z61" s="32">
        <f t="shared" si="13"/>
        <v>8023</v>
      </c>
      <c r="AA61" s="28" t="s">
        <v>64</v>
      </c>
      <c r="AE61" s="26">
        <v>9.8000000000000007</v>
      </c>
      <c r="AH61" s="87">
        <v>7.56</v>
      </c>
      <c r="AS61" s="42" t="s">
        <v>59</v>
      </c>
      <c r="AZ61" s="70">
        <v>6</v>
      </c>
      <c r="BG61" s="104">
        <f t="shared" si="55"/>
        <v>9.84</v>
      </c>
      <c r="BH61" s="104">
        <f t="shared" si="62"/>
        <v>7.1663999999999994</v>
      </c>
      <c r="BI61" s="105"/>
      <c r="BJ61" s="105"/>
      <c r="BK61" s="106">
        <v>9.8000000000000007</v>
      </c>
      <c r="BL61" s="106"/>
    </row>
    <row r="62" spans="1:64" x14ac:dyDescent="0.2">
      <c r="A62" s="92">
        <v>44296</v>
      </c>
      <c r="B62" s="28" t="s">
        <v>251</v>
      </c>
      <c r="C62" s="48" t="s">
        <v>94</v>
      </c>
      <c r="D62" s="24" t="str">
        <f t="shared" si="60"/>
        <v>Sat</v>
      </c>
      <c r="E62" s="45">
        <v>3.45</v>
      </c>
      <c r="F62" s="28" t="s">
        <v>61</v>
      </c>
      <c r="G62" s="28" t="s">
        <v>62</v>
      </c>
      <c r="H62" s="28" t="s">
        <v>70</v>
      </c>
      <c r="I62" s="100">
        <v>7</v>
      </c>
      <c r="J62" s="100">
        <v>14</v>
      </c>
      <c r="K62" s="28" t="s">
        <v>184</v>
      </c>
      <c r="L62" s="37">
        <v>0.2</v>
      </c>
      <c r="M62" s="85" t="s">
        <v>185</v>
      </c>
      <c r="N62" s="28" t="s">
        <v>112</v>
      </c>
      <c r="R62" s="38">
        <v>201</v>
      </c>
      <c r="S62" s="56" t="s">
        <v>63</v>
      </c>
      <c r="T62" s="37" t="str">
        <f t="shared" si="46"/>
        <v>0.00</v>
      </c>
      <c r="U62" s="25">
        <f t="shared" si="61"/>
        <v>-0.2</v>
      </c>
      <c r="V62" s="61">
        <f t="shared" si="10"/>
        <v>80.03</v>
      </c>
      <c r="W62" s="61">
        <f t="shared" si="41"/>
        <v>46.2</v>
      </c>
      <c r="X62" s="59">
        <f t="shared" si="11"/>
        <v>1.7322510822510822</v>
      </c>
      <c r="Y62" s="60">
        <f t="shared" si="12"/>
        <v>0.80030000000000001</v>
      </c>
      <c r="Z62" s="32">
        <f t="shared" si="13"/>
        <v>8003</v>
      </c>
      <c r="AA62" s="28" t="s">
        <v>64</v>
      </c>
      <c r="AE62" s="26">
        <v>340</v>
      </c>
      <c r="AH62" s="87">
        <v>263.98</v>
      </c>
      <c r="AS62" s="42" t="s">
        <v>59</v>
      </c>
      <c r="AT62" s="70">
        <v>201</v>
      </c>
      <c r="BG62" s="104">
        <f t="shared" si="55"/>
        <v>52.596000000000004</v>
      </c>
      <c r="BH62" s="104">
        <f t="shared" si="62"/>
        <v>248.2012</v>
      </c>
      <c r="BI62" s="105"/>
      <c r="BJ62" s="105"/>
      <c r="BK62" s="106">
        <v>201</v>
      </c>
      <c r="BL62" s="106"/>
    </row>
    <row r="63" spans="1:64" x14ac:dyDescent="0.2">
      <c r="A63" s="92">
        <v>44296</v>
      </c>
      <c r="B63" s="28" t="s">
        <v>251</v>
      </c>
      <c r="C63" s="48" t="s">
        <v>94</v>
      </c>
      <c r="D63" s="24" t="str">
        <f t="shared" si="60"/>
        <v>Sat</v>
      </c>
      <c r="E63" s="45">
        <v>3.45</v>
      </c>
      <c r="F63" s="28" t="s">
        <v>61</v>
      </c>
      <c r="G63" s="28" t="s">
        <v>62</v>
      </c>
      <c r="H63" s="28" t="s">
        <v>70</v>
      </c>
      <c r="I63" s="100">
        <v>7</v>
      </c>
      <c r="J63" s="100">
        <v>14</v>
      </c>
      <c r="K63" s="28" t="s">
        <v>184</v>
      </c>
      <c r="L63" s="37">
        <v>0.8</v>
      </c>
      <c r="M63" s="85" t="s">
        <v>185</v>
      </c>
      <c r="N63" s="28" t="s">
        <v>114</v>
      </c>
      <c r="R63" s="38">
        <v>51</v>
      </c>
      <c r="S63" s="56" t="s">
        <v>63</v>
      </c>
      <c r="T63" s="37" t="str">
        <f t="shared" si="46"/>
        <v>0.00</v>
      </c>
      <c r="U63" s="25">
        <f t="shared" si="61"/>
        <v>-0.8</v>
      </c>
      <c r="V63" s="61">
        <f t="shared" si="10"/>
        <v>79.23</v>
      </c>
      <c r="W63" s="61">
        <f t="shared" si="41"/>
        <v>47</v>
      </c>
      <c r="X63" s="59">
        <f t="shared" si="11"/>
        <v>1.6857446808510639</v>
      </c>
      <c r="Y63" s="60">
        <f t="shared" si="12"/>
        <v>0.7923</v>
      </c>
      <c r="Z63" s="32">
        <f t="shared" si="13"/>
        <v>7923</v>
      </c>
      <c r="AA63" s="28" t="s">
        <v>64</v>
      </c>
      <c r="AE63" s="26">
        <v>37.4</v>
      </c>
      <c r="AH63" s="87">
        <v>17.760000000000002</v>
      </c>
      <c r="AS63" s="42" t="s">
        <v>59</v>
      </c>
      <c r="AZ63" s="70">
        <v>51</v>
      </c>
      <c r="BG63" s="104">
        <f t="shared" si="55"/>
        <v>13.408000000000001</v>
      </c>
      <c r="BH63" s="104">
        <f t="shared" si="62"/>
        <v>16.7544</v>
      </c>
      <c r="BI63" s="105"/>
      <c r="BJ63" s="105"/>
      <c r="BK63" s="106">
        <v>37.4</v>
      </c>
      <c r="BL63" s="106"/>
    </row>
    <row r="64" spans="1:64" x14ac:dyDescent="0.2">
      <c r="A64" s="92">
        <v>44296</v>
      </c>
      <c r="B64" s="28" t="s">
        <v>251</v>
      </c>
      <c r="C64" s="48" t="s">
        <v>94</v>
      </c>
      <c r="D64" s="24" t="str">
        <f t="shared" ref="D64" si="63">TEXT(A64,"ddd")</f>
        <v>Sat</v>
      </c>
      <c r="E64" s="45">
        <v>4.25</v>
      </c>
      <c r="F64" s="28" t="s">
        <v>61</v>
      </c>
      <c r="G64" s="28" t="s">
        <v>62</v>
      </c>
      <c r="H64" s="28" t="s">
        <v>70</v>
      </c>
      <c r="I64" s="100">
        <v>8</v>
      </c>
      <c r="J64" s="100">
        <v>2</v>
      </c>
      <c r="K64" s="29" t="s">
        <v>160</v>
      </c>
      <c r="L64" s="37">
        <v>3</v>
      </c>
      <c r="M64" s="85" t="s">
        <v>183</v>
      </c>
      <c r="N64" s="28" t="s">
        <v>112</v>
      </c>
      <c r="R64" s="38">
        <v>4.5</v>
      </c>
      <c r="S64" s="56">
        <v>1</v>
      </c>
      <c r="T64" s="37">
        <f t="shared" si="46"/>
        <v>13.5</v>
      </c>
      <c r="U64" s="25">
        <f t="shared" si="61"/>
        <v>10.5</v>
      </c>
      <c r="V64" s="61">
        <f t="shared" si="10"/>
        <v>89.73</v>
      </c>
      <c r="W64" s="61">
        <f t="shared" si="41"/>
        <v>50</v>
      </c>
      <c r="X64" s="59">
        <f t="shared" si="11"/>
        <v>1.7946</v>
      </c>
      <c r="Y64" s="60">
        <f t="shared" si="12"/>
        <v>0.89729999999999999</v>
      </c>
      <c r="Z64" s="32">
        <f t="shared" si="13"/>
        <v>8973</v>
      </c>
      <c r="AA64" s="28" t="s">
        <v>65</v>
      </c>
      <c r="AE64" s="26">
        <v>4.5</v>
      </c>
      <c r="AH64" s="87">
        <v>3.55</v>
      </c>
      <c r="AS64" s="42" t="s">
        <v>59</v>
      </c>
      <c r="AT64" s="70">
        <v>4.5</v>
      </c>
      <c r="AV64" s="70">
        <v>3.55</v>
      </c>
      <c r="BG64" s="104">
        <f t="shared" si="55"/>
        <v>7.6499999999999986</v>
      </c>
      <c r="BH64" s="104">
        <f t="shared" si="62"/>
        <v>3.3969999999999998</v>
      </c>
      <c r="BI64" s="105"/>
      <c r="BJ64" s="105"/>
      <c r="BK64" s="106">
        <v>3.5</v>
      </c>
      <c r="BL64" s="106"/>
    </row>
    <row r="65" spans="1:64" x14ac:dyDescent="0.2">
      <c r="A65" s="92">
        <v>44296</v>
      </c>
      <c r="B65" s="28" t="s">
        <v>251</v>
      </c>
      <c r="C65" s="48" t="s">
        <v>94</v>
      </c>
      <c r="D65" s="24" t="str">
        <f t="shared" ref="D65:D66" si="64">TEXT(A65,"ddd")</f>
        <v>Sat</v>
      </c>
      <c r="E65" s="45">
        <v>5.05</v>
      </c>
      <c r="F65" s="28" t="s">
        <v>61</v>
      </c>
      <c r="G65" s="28" t="s">
        <v>62</v>
      </c>
      <c r="H65" s="28" t="s">
        <v>70</v>
      </c>
      <c r="I65" s="100">
        <v>9</v>
      </c>
      <c r="J65" s="100">
        <v>22</v>
      </c>
      <c r="K65" s="28" t="s">
        <v>178</v>
      </c>
      <c r="L65" s="37">
        <v>0.25</v>
      </c>
      <c r="M65" s="85" t="s">
        <v>182</v>
      </c>
      <c r="N65" s="28" t="s">
        <v>112</v>
      </c>
      <c r="R65" s="38">
        <v>101</v>
      </c>
      <c r="S65" s="56" t="s">
        <v>63</v>
      </c>
      <c r="T65" s="37" t="str">
        <f t="shared" si="46"/>
        <v>0.00</v>
      </c>
      <c r="U65" s="25">
        <f t="shared" si="61"/>
        <v>-0.25</v>
      </c>
      <c r="V65" s="61">
        <f t="shared" si="10"/>
        <v>89.48</v>
      </c>
      <c r="W65" s="61">
        <f t="shared" si="41"/>
        <v>50.25</v>
      </c>
      <c r="X65" s="59">
        <f t="shared" si="11"/>
        <v>1.7806965174129354</v>
      </c>
      <c r="Y65" s="60">
        <f t="shared" si="12"/>
        <v>0.89480000000000004</v>
      </c>
      <c r="Z65" s="32">
        <f t="shared" si="13"/>
        <v>8948</v>
      </c>
      <c r="AA65" s="28" t="s">
        <v>64</v>
      </c>
      <c r="AE65" s="26">
        <v>101</v>
      </c>
      <c r="AH65" s="87">
        <v>76.650000000000006</v>
      </c>
      <c r="AS65" s="42" t="s">
        <v>59</v>
      </c>
      <c r="AT65" s="70">
        <v>101</v>
      </c>
      <c r="BG65" s="104">
        <f t="shared" si="55"/>
        <v>18.912500000000001</v>
      </c>
      <c r="BH65" s="104">
        <f t="shared" si="62"/>
        <v>72.111000000000004</v>
      </c>
      <c r="BI65" s="105"/>
      <c r="BJ65" s="105"/>
      <c r="BK65" s="106">
        <v>65.099999999999994</v>
      </c>
      <c r="BL65" s="106"/>
    </row>
    <row r="66" spans="1:64" x14ac:dyDescent="0.2">
      <c r="A66" s="92">
        <v>44296</v>
      </c>
      <c r="B66" s="28" t="s">
        <v>251</v>
      </c>
      <c r="C66" s="48" t="s">
        <v>94</v>
      </c>
      <c r="D66" s="24" t="str">
        <f t="shared" si="64"/>
        <v>Sat</v>
      </c>
      <c r="E66" s="45">
        <v>5.05</v>
      </c>
      <c r="F66" s="28" t="s">
        <v>61</v>
      </c>
      <c r="G66" s="28" t="s">
        <v>62</v>
      </c>
      <c r="H66" s="28" t="s">
        <v>70</v>
      </c>
      <c r="I66" s="100">
        <v>9</v>
      </c>
      <c r="J66" s="100">
        <v>22</v>
      </c>
      <c r="K66" s="28" t="s">
        <v>178</v>
      </c>
      <c r="L66" s="37">
        <v>0.25</v>
      </c>
      <c r="M66" s="85" t="s">
        <v>182</v>
      </c>
      <c r="N66" s="28" t="s">
        <v>114</v>
      </c>
      <c r="R66" s="38">
        <v>26</v>
      </c>
      <c r="S66" s="56" t="s">
        <v>63</v>
      </c>
      <c r="T66" s="37" t="str">
        <f t="shared" si="46"/>
        <v>0.00</v>
      </c>
      <c r="U66" s="25">
        <f t="shared" si="61"/>
        <v>-0.25</v>
      </c>
      <c r="V66" s="61">
        <f t="shared" si="10"/>
        <v>89.23</v>
      </c>
      <c r="W66" s="61">
        <f t="shared" si="41"/>
        <v>50.5</v>
      </c>
      <c r="X66" s="59">
        <f t="shared" si="11"/>
        <v>1.7669306930693069</v>
      </c>
      <c r="Y66" s="60">
        <f t="shared" si="12"/>
        <v>0.89230000000000009</v>
      </c>
      <c r="Z66" s="32">
        <f t="shared" si="13"/>
        <v>8923</v>
      </c>
      <c r="AA66" s="28" t="s">
        <v>64</v>
      </c>
      <c r="AE66" s="26">
        <v>26</v>
      </c>
      <c r="AH66" s="87">
        <v>15.59</v>
      </c>
      <c r="AS66" s="42" t="s">
        <v>59</v>
      </c>
      <c r="AZ66" s="70">
        <v>26</v>
      </c>
      <c r="BG66" s="104">
        <f t="shared" si="55"/>
        <v>3.6475</v>
      </c>
      <c r="BH66" s="104">
        <f t="shared" si="62"/>
        <v>14.714599999999999</v>
      </c>
      <c r="BI66" s="105"/>
      <c r="BJ66" s="105"/>
      <c r="BK66" s="106">
        <v>14.9</v>
      </c>
      <c r="BL66" s="106"/>
    </row>
    <row r="67" spans="1:64" x14ac:dyDescent="0.2">
      <c r="A67" s="92">
        <v>44303</v>
      </c>
      <c r="B67" s="28" t="s">
        <v>251</v>
      </c>
      <c r="C67" s="48" t="s">
        <v>82</v>
      </c>
      <c r="D67" s="24" t="str">
        <f t="shared" ref="D67" si="65">TEXT(A67,"ddd")</f>
        <v>Sat</v>
      </c>
      <c r="E67" s="45">
        <v>1.5</v>
      </c>
      <c r="F67" s="28" t="s">
        <v>61</v>
      </c>
      <c r="G67" s="28" t="s">
        <v>62</v>
      </c>
      <c r="H67" s="28" t="s">
        <v>70</v>
      </c>
      <c r="I67" s="100">
        <v>5</v>
      </c>
      <c r="J67" s="100">
        <v>4</v>
      </c>
      <c r="K67" s="28" t="s">
        <v>168</v>
      </c>
      <c r="L67" s="37">
        <v>0.5</v>
      </c>
      <c r="M67" s="85" t="s">
        <v>187</v>
      </c>
      <c r="N67" s="28" t="s">
        <v>112</v>
      </c>
      <c r="R67" s="38">
        <v>15</v>
      </c>
      <c r="S67" s="56" t="s">
        <v>63</v>
      </c>
      <c r="T67" s="37" t="str">
        <f t="shared" si="46"/>
        <v>0.00</v>
      </c>
      <c r="U67" s="25">
        <f t="shared" ref="U67" si="66">-$L67+T67</f>
        <v>-0.5</v>
      </c>
      <c r="V67" s="61">
        <f t="shared" si="10"/>
        <v>88.73</v>
      </c>
      <c r="W67" s="61">
        <f t="shared" si="41"/>
        <v>51</v>
      </c>
      <c r="X67" s="59">
        <f t="shared" si="11"/>
        <v>1.7398039215686276</v>
      </c>
      <c r="Y67" s="60">
        <f t="shared" si="12"/>
        <v>0.88730000000000009</v>
      </c>
      <c r="Z67" s="32">
        <f t="shared" si="13"/>
        <v>8873</v>
      </c>
      <c r="AA67" s="28" t="s">
        <v>64</v>
      </c>
      <c r="AE67" s="38">
        <v>15</v>
      </c>
      <c r="AH67" s="93">
        <v>4.24</v>
      </c>
      <c r="AS67" s="42" t="s">
        <v>59</v>
      </c>
      <c r="AT67" s="70">
        <v>15</v>
      </c>
      <c r="BG67" s="104">
        <f t="shared" si="55"/>
        <v>1.62</v>
      </c>
      <c r="BH67" s="104">
        <f t="shared" si="62"/>
        <v>4.0456000000000003</v>
      </c>
      <c r="BI67" s="105"/>
      <c r="BJ67" s="105"/>
      <c r="BK67" s="104">
        <v>3.9</v>
      </c>
      <c r="BL67" s="106"/>
    </row>
    <row r="68" spans="1:64" x14ac:dyDescent="0.2">
      <c r="A68" s="92">
        <v>44450</v>
      </c>
      <c r="B68" s="28" t="s">
        <v>251</v>
      </c>
      <c r="C68" s="48" t="s">
        <v>89</v>
      </c>
      <c r="D68" s="24" t="str">
        <f t="shared" ref="D68:D69" si="67">TEXT(A68,"ddd")</f>
        <v>Sat</v>
      </c>
      <c r="E68" s="45">
        <v>4.5</v>
      </c>
      <c r="F68" s="28" t="s">
        <v>61</v>
      </c>
      <c r="G68" s="28" t="s">
        <v>62</v>
      </c>
      <c r="H68" s="28" t="s">
        <v>68</v>
      </c>
      <c r="I68" s="100">
        <v>8</v>
      </c>
      <c r="J68" s="100">
        <v>9</v>
      </c>
      <c r="K68" s="28" t="s">
        <v>169</v>
      </c>
      <c r="L68" s="37">
        <v>1</v>
      </c>
      <c r="M68" s="86" t="s">
        <v>192</v>
      </c>
      <c r="N68" s="28" t="s">
        <v>112</v>
      </c>
      <c r="R68" s="38">
        <v>9.5</v>
      </c>
      <c r="S68" s="56" t="s">
        <v>63</v>
      </c>
      <c r="T68" s="37" t="str">
        <f t="shared" si="46"/>
        <v>0.00</v>
      </c>
      <c r="U68" s="25">
        <f t="shared" ref="U68:U69" si="68">-$L68+T68</f>
        <v>-1</v>
      </c>
      <c r="V68" s="61">
        <f t="shared" si="10"/>
        <v>87.73</v>
      </c>
      <c r="W68" s="61">
        <f t="shared" si="41"/>
        <v>52</v>
      </c>
      <c r="X68" s="59">
        <f t="shared" si="11"/>
        <v>1.6871153846153848</v>
      </c>
      <c r="Y68" s="60">
        <f t="shared" si="12"/>
        <v>0.87730000000000008</v>
      </c>
      <c r="Z68" s="32">
        <f t="shared" si="13"/>
        <v>8773</v>
      </c>
      <c r="AA68" s="28" t="s">
        <v>64</v>
      </c>
      <c r="AE68" s="26">
        <v>12</v>
      </c>
      <c r="AH68" s="26">
        <v>10.5</v>
      </c>
      <c r="AS68" s="42" t="s">
        <v>59</v>
      </c>
      <c r="AT68" s="70">
        <v>9.5</v>
      </c>
      <c r="BG68" s="104">
        <f t="shared" si="55"/>
        <v>9.5</v>
      </c>
      <c r="BH68" s="104">
        <f t="shared" ref="BH68:BH70" si="69">0.94*(AH68-1)+1</f>
        <v>9.93</v>
      </c>
      <c r="BI68" s="105"/>
      <c r="BJ68" s="105"/>
      <c r="BK68" s="106">
        <v>10.199999999999999</v>
      </c>
    </row>
    <row r="69" spans="1:64" x14ac:dyDescent="0.2">
      <c r="A69" s="92">
        <v>44450</v>
      </c>
      <c r="B69" s="28" t="s">
        <v>251</v>
      </c>
      <c r="C69" s="48" t="s">
        <v>89</v>
      </c>
      <c r="D69" s="24" t="str">
        <f t="shared" si="67"/>
        <v>Sat</v>
      </c>
      <c r="E69" s="45">
        <v>4.5</v>
      </c>
      <c r="F69" s="28" t="s">
        <v>61</v>
      </c>
      <c r="G69" s="28" t="s">
        <v>62</v>
      </c>
      <c r="H69" s="28" t="s">
        <v>68</v>
      </c>
      <c r="I69" s="100">
        <v>8</v>
      </c>
      <c r="J69" s="100">
        <v>9</v>
      </c>
      <c r="K69" s="28" t="s">
        <v>169</v>
      </c>
      <c r="L69" s="37">
        <v>1</v>
      </c>
      <c r="M69" s="86" t="s">
        <v>192</v>
      </c>
      <c r="N69" s="28" t="s">
        <v>114</v>
      </c>
      <c r="R69" s="38">
        <v>3.3</v>
      </c>
      <c r="S69" s="56" t="s">
        <v>63</v>
      </c>
      <c r="T69" s="37" t="str">
        <f t="shared" si="46"/>
        <v>0.00</v>
      </c>
      <c r="U69" s="25">
        <f t="shared" si="68"/>
        <v>-1</v>
      </c>
      <c r="V69" s="61">
        <f t="shared" si="10"/>
        <v>86.73</v>
      </c>
      <c r="W69" s="61">
        <f t="shared" ref="W69:W100" si="70">L69+W68</f>
        <v>53</v>
      </c>
      <c r="X69" s="59">
        <f t="shared" si="11"/>
        <v>1.6364150943396227</v>
      </c>
      <c r="Y69" s="60">
        <f t="shared" si="12"/>
        <v>0.86730000000000007</v>
      </c>
      <c r="Z69" s="32">
        <f t="shared" si="13"/>
        <v>8673</v>
      </c>
      <c r="AA69" s="28" t="s">
        <v>64</v>
      </c>
      <c r="AE69" s="26">
        <v>3.3</v>
      </c>
      <c r="AH69" s="26">
        <v>3.1</v>
      </c>
      <c r="AS69" s="42" t="s">
        <v>59</v>
      </c>
      <c r="AZ69" s="70">
        <v>3.3</v>
      </c>
      <c r="BG69" s="104">
        <f t="shared" si="55"/>
        <v>2.1</v>
      </c>
      <c r="BH69" s="104">
        <f t="shared" si="69"/>
        <v>2.9740000000000002</v>
      </c>
      <c r="BI69" s="105"/>
      <c r="BJ69" s="105"/>
      <c r="BK69" s="106">
        <v>2.9</v>
      </c>
    </row>
    <row r="70" spans="1:64" x14ac:dyDescent="0.2">
      <c r="A70" s="92">
        <v>44457</v>
      </c>
      <c r="B70" s="28" t="s">
        <v>251</v>
      </c>
      <c r="C70" s="48" t="s">
        <v>75</v>
      </c>
      <c r="D70" s="24" t="str">
        <f t="shared" ref="D70:D85" si="71">TEXT(A70,"ddd")</f>
        <v>Sat</v>
      </c>
      <c r="E70" s="45">
        <v>4.5</v>
      </c>
      <c r="F70" s="28" t="s">
        <v>61</v>
      </c>
      <c r="G70" s="28" t="s">
        <v>62</v>
      </c>
      <c r="H70" s="28" t="s">
        <v>67</v>
      </c>
      <c r="I70" s="100">
        <v>8</v>
      </c>
      <c r="J70" s="100">
        <v>15</v>
      </c>
      <c r="K70" s="28" t="s">
        <v>191</v>
      </c>
      <c r="L70" s="37">
        <v>0.5</v>
      </c>
      <c r="M70" s="86" t="s">
        <v>195</v>
      </c>
      <c r="N70" s="28" t="s">
        <v>112</v>
      </c>
      <c r="R70" s="38">
        <v>19</v>
      </c>
      <c r="S70" s="56" t="s">
        <v>63</v>
      </c>
      <c r="T70" s="37" t="str">
        <f t="shared" si="46"/>
        <v>0.00</v>
      </c>
      <c r="U70" s="25">
        <f t="shared" ref="U70" si="72">-$L70+T70</f>
        <v>-0.5</v>
      </c>
      <c r="V70" s="61">
        <f t="shared" ref="V70:V133" si="73">V69+U70</f>
        <v>86.23</v>
      </c>
      <c r="W70" s="61">
        <f t="shared" si="70"/>
        <v>53.5</v>
      </c>
      <c r="X70" s="59">
        <f t="shared" ref="X70:X133" si="74">SUM(V70/W70)</f>
        <v>1.6117757009345794</v>
      </c>
      <c r="Y70" s="60">
        <f t="shared" ref="Y70:Y133" si="75">V70/100</f>
        <v>0.86230000000000007</v>
      </c>
      <c r="Z70" s="32">
        <f t="shared" ref="Z70:Z133" si="76">V70*100</f>
        <v>8623</v>
      </c>
      <c r="AA70" s="28" t="s">
        <v>64</v>
      </c>
      <c r="AE70" s="26">
        <v>41</v>
      </c>
      <c r="AH70" s="26">
        <v>24.45</v>
      </c>
      <c r="AS70" s="42" t="s">
        <v>59</v>
      </c>
      <c r="AT70" s="70">
        <v>19</v>
      </c>
      <c r="BG70" s="104">
        <f t="shared" si="55"/>
        <v>11.725</v>
      </c>
      <c r="BH70" s="104">
        <f t="shared" si="69"/>
        <v>23.042999999999999</v>
      </c>
      <c r="BI70" s="105"/>
      <c r="BJ70" s="105"/>
      <c r="BK70" s="106">
        <v>41</v>
      </c>
    </row>
    <row r="71" spans="1:64" x14ac:dyDescent="0.2">
      <c r="A71" s="92">
        <v>44471</v>
      </c>
      <c r="B71" s="28" t="s">
        <v>251</v>
      </c>
      <c r="C71" s="48" t="s">
        <v>78</v>
      </c>
      <c r="D71" s="24" t="str">
        <f t="shared" si="71"/>
        <v>Sat</v>
      </c>
      <c r="E71" s="45">
        <v>4.05</v>
      </c>
      <c r="F71" s="28" t="s">
        <v>61</v>
      </c>
      <c r="G71" s="28" t="s">
        <v>62</v>
      </c>
      <c r="H71" s="28" t="s">
        <v>70</v>
      </c>
      <c r="I71" s="100">
        <v>8</v>
      </c>
      <c r="J71" s="100">
        <v>6</v>
      </c>
      <c r="K71" s="28" t="s">
        <v>156</v>
      </c>
      <c r="L71" s="37">
        <v>0.5</v>
      </c>
      <c r="M71" s="86" t="s">
        <v>199</v>
      </c>
      <c r="N71" s="28" t="s">
        <v>112</v>
      </c>
      <c r="R71" s="38">
        <v>11</v>
      </c>
      <c r="S71" s="56" t="s">
        <v>63</v>
      </c>
      <c r="T71" s="37" t="str">
        <f t="shared" si="46"/>
        <v>0.00</v>
      </c>
      <c r="U71" s="25">
        <f t="shared" ref="U71:U85" si="77">-$L71+T71</f>
        <v>-0.5</v>
      </c>
      <c r="V71" s="61">
        <f t="shared" si="73"/>
        <v>85.73</v>
      </c>
      <c r="W71" s="61">
        <f t="shared" si="70"/>
        <v>54</v>
      </c>
      <c r="X71" s="59">
        <f t="shared" si="74"/>
        <v>1.5875925925925927</v>
      </c>
      <c r="Y71" s="60">
        <f t="shared" si="75"/>
        <v>0.85730000000000006</v>
      </c>
      <c r="Z71" s="32">
        <f t="shared" si="76"/>
        <v>8573</v>
      </c>
      <c r="AA71" s="28" t="s">
        <v>64</v>
      </c>
      <c r="AE71" s="38">
        <v>11</v>
      </c>
      <c r="AH71" s="38">
        <v>8.77</v>
      </c>
      <c r="AS71" s="42" t="s">
        <v>59</v>
      </c>
      <c r="AT71" s="70">
        <v>11</v>
      </c>
      <c r="BG71" s="104">
        <f t="shared" si="55"/>
        <v>3.8849999999999998</v>
      </c>
      <c r="BH71" s="104">
        <f t="shared" ref="BH71" si="78">0.94*(AH71-1)+1</f>
        <v>8.303799999999999</v>
      </c>
      <c r="BI71" s="105"/>
      <c r="BJ71" s="105"/>
      <c r="BK71" s="104">
        <v>8.6999999999999993</v>
      </c>
    </row>
    <row r="72" spans="1:64" x14ac:dyDescent="0.2">
      <c r="A72" s="92">
        <v>44471</v>
      </c>
      <c r="B72" s="28" t="s">
        <v>251</v>
      </c>
      <c r="C72" s="48" t="s">
        <v>78</v>
      </c>
      <c r="D72" s="24" t="str">
        <f t="shared" si="71"/>
        <v>Sat</v>
      </c>
      <c r="E72" s="45">
        <v>4.05</v>
      </c>
      <c r="F72" s="28" t="s">
        <v>61</v>
      </c>
      <c r="G72" s="28" t="s">
        <v>62</v>
      </c>
      <c r="H72" s="28" t="s">
        <v>70</v>
      </c>
      <c r="I72" s="100">
        <v>8</v>
      </c>
      <c r="K72" s="28" t="s">
        <v>173</v>
      </c>
      <c r="L72" s="37">
        <v>0.5</v>
      </c>
      <c r="M72" s="86" t="s">
        <v>200</v>
      </c>
      <c r="N72" s="28" t="s">
        <v>112</v>
      </c>
      <c r="R72" s="38">
        <v>13</v>
      </c>
      <c r="S72" s="56" t="s">
        <v>63</v>
      </c>
      <c r="T72" s="37" t="str">
        <f t="shared" si="46"/>
        <v>0.00</v>
      </c>
      <c r="U72" s="25">
        <f t="shared" si="77"/>
        <v>-0.5</v>
      </c>
      <c r="V72" s="61">
        <f t="shared" si="73"/>
        <v>85.23</v>
      </c>
      <c r="W72" s="61">
        <f t="shared" si="70"/>
        <v>54.5</v>
      </c>
      <c r="X72" s="59">
        <f t="shared" si="74"/>
        <v>1.5638532110091743</v>
      </c>
      <c r="Y72" s="60">
        <f t="shared" si="75"/>
        <v>0.85230000000000006</v>
      </c>
      <c r="Z72" s="32">
        <f t="shared" si="76"/>
        <v>8523</v>
      </c>
      <c r="AA72" s="28" t="s">
        <v>64</v>
      </c>
      <c r="AE72" s="101" t="s">
        <v>301</v>
      </c>
      <c r="AH72" s="38" t="s">
        <v>301</v>
      </c>
      <c r="AS72" s="42" t="s">
        <v>59</v>
      </c>
      <c r="AT72" s="70">
        <v>13</v>
      </c>
      <c r="BG72" s="104" t="e">
        <f t="shared" si="55"/>
        <v>#VALUE!</v>
      </c>
      <c r="BH72" s="104" t="e">
        <f t="shared" ref="BH72:BH91" si="79">0.94*(AH72-1)+1</f>
        <v>#VALUE!</v>
      </c>
      <c r="BI72" s="105"/>
      <c r="BJ72" s="105"/>
      <c r="BK72" s="104" t="s">
        <v>108</v>
      </c>
    </row>
    <row r="73" spans="1:64" x14ac:dyDescent="0.2">
      <c r="A73" s="92">
        <v>44471</v>
      </c>
      <c r="B73" s="28" t="s">
        <v>251</v>
      </c>
      <c r="C73" s="48" t="s">
        <v>78</v>
      </c>
      <c r="D73" s="24" t="str">
        <f t="shared" si="71"/>
        <v>Sat</v>
      </c>
      <c r="E73" s="45">
        <v>4.05</v>
      </c>
      <c r="F73" s="28" t="s">
        <v>61</v>
      </c>
      <c r="G73" s="28" t="s">
        <v>62</v>
      </c>
      <c r="H73" s="28" t="s">
        <v>70</v>
      </c>
      <c r="I73" s="100">
        <v>8</v>
      </c>
      <c r="K73" s="28" t="s">
        <v>206</v>
      </c>
      <c r="L73" s="37">
        <v>1</v>
      </c>
      <c r="M73" s="86" t="s">
        <v>207</v>
      </c>
      <c r="N73" s="28" t="s">
        <v>112</v>
      </c>
      <c r="R73" s="38">
        <v>26</v>
      </c>
      <c r="S73" s="56" t="s">
        <v>63</v>
      </c>
      <c r="T73" s="37" t="str">
        <f t="shared" si="46"/>
        <v>0.00</v>
      </c>
      <c r="U73" s="25">
        <f t="shared" si="77"/>
        <v>-1</v>
      </c>
      <c r="V73" s="61">
        <f t="shared" si="73"/>
        <v>84.23</v>
      </c>
      <c r="W73" s="61">
        <f t="shared" si="70"/>
        <v>55.5</v>
      </c>
      <c r="X73" s="59">
        <f t="shared" si="74"/>
        <v>1.5176576576576577</v>
      </c>
      <c r="Y73" s="60">
        <f t="shared" si="75"/>
        <v>0.84230000000000005</v>
      </c>
      <c r="Z73" s="32">
        <f t="shared" si="76"/>
        <v>8423</v>
      </c>
      <c r="AA73" s="28" t="s">
        <v>64</v>
      </c>
      <c r="AE73" s="101" t="s">
        <v>301</v>
      </c>
      <c r="AH73" s="38" t="s">
        <v>301</v>
      </c>
      <c r="AS73" s="42" t="s">
        <v>59</v>
      </c>
      <c r="AT73" s="70">
        <v>26</v>
      </c>
      <c r="BG73" s="104" t="e">
        <f t="shared" si="55"/>
        <v>#VALUE!</v>
      </c>
      <c r="BH73" s="104" t="e">
        <f t="shared" si="79"/>
        <v>#VALUE!</v>
      </c>
      <c r="BI73" s="105"/>
      <c r="BJ73" s="105"/>
      <c r="BK73" s="104" t="s">
        <v>108</v>
      </c>
    </row>
    <row r="74" spans="1:64" x14ac:dyDescent="0.2">
      <c r="A74" s="92">
        <v>44471</v>
      </c>
      <c r="B74" s="28" t="s">
        <v>251</v>
      </c>
      <c r="C74" s="48" t="s">
        <v>78</v>
      </c>
      <c r="D74" s="24" t="str">
        <f t="shared" si="71"/>
        <v>Sat</v>
      </c>
      <c r="E74" s="45">
        <v>4.05</v>
      </c>
      <c r="F74" s="28" t="s">
        <v>61</v>
      </c>
      <c r="G74" s="28" t="s">
        <v>62</v>
      </c>
      <c r="H74" s="28" t="s">
        <v>70</v>
      </c>
      <c r="I74" s="100">
        <v>8</v>
      </c>
      <c r="K74" s="28" t="s">
        <v>206</v>
      </c>
      <c r="L74" s="37">
        <v>1</v>
      </c>
      <c r="M74" s="86" t="s">
        <v>207</v>
      </c>
      <c r="N74" s="28" t="s">
        <v>114</v>
      </c>
      <c r="R74" s="38">
        <v>7.5</v>
      </c>
      <c r="S74" s="56" t="s">
        <v>63</v>
      </c>
      <c r="T74" s="37" t="str">
        <f t="shared" si="46"/>
        <v>0.00</v>
      </c>
      <c r="U74" s="25">
        <f t="shared" si="77"/>
        <v>-1</v>
      </c>
      <c r="V74" s="61">
        <f t="shared" si="73"/>
        <v>83.23</v>
      </c>
      <c r="W74" s="61">
        <f t="shared" si="70"/>
        <v>56.5</v>
      </c>
      <c r="X74" s="59">
        <f t="shared" si="74"/>
        <v>1.4730973451327434</v>
      </c>
      <c r="Y74" s="60">
        <f t="shared" si="75"/>
        <v>0.83230000000000004</v>
      </c>
      <c r="Z74" s="32">
        <f t="shared" si="76"/>
        <v>8323</v>
      </c>
      <c r="AA74" s="28" t="s">
        <v>64</v>
      </c>
      <c r="AE74" s="101" t="s">
        <v>301</v>
      </c>
      <c r="AH74" s="38" t="s">
        <v>301</v>
      </c>
      <c r="AS74" s="42" t="s">
        <v>59</v>
      </c>
      <c r="AZ74" s="70">
        <v>7.5</v>
      </c>
      <c r="BG74" s="104" t="e">
        <f t="shared" si="55"/>
        <v>#VALUE!</v>
      </c>
      <c r="BH74" s="104" t="e">
        <f t="shared" si="79"/>
        <v>#VALUE!</v>
      </c>
      <c r="BI74" s="105"/>
      <c r="BJ74" s="105"/>
      <c r="BK74" s="104" t="s">
        <v>108</v>
      </c>
    </row>
    <row r="75" spans="1:64" x14ac:dyDescent="0.2">
      <c r="A75" s="92">
        <v>44471</v>
      </c>
      <c r="B75" s="28" t="s">
        <v>251</v>
      </c>
      <c r="C75" s="48" t="s">
        <v>78</v>
      </c>
      <c r="D75" s="24" t="str">
        <f t="shared" si="71"/>
        <v>Sat</v>
      </c>
      <c r="E75" s="45">
        <v>4.05</v>
      </c>
      <c r="F75" s="28" t="s">
        <v>61</v>
      </c>
      <c r="G75" s="28" t="s">
        <v>62</v>
      </c>
      <c r="H75" s="28" t="s">
        <v>70</v>
      </c>
      <c r="I75" s="100">
        <v>8</v>
      </c>
      <c r="J75" s="100">
        <v>10</v>
      </c>
      <c r="K75" s="57" t="s">
        <v>105</v>
      </c>
      <c r="L75" s="37">
        <v>0.5</v>
      </c>
      <c r="M75" s="86" t="s">
        <v>210</v>
      </c>
      <c r="N75" s="28" t="s">
        <v>112</v>
      </c>
      <c r="R75" s="38">
        <v>26</v>
      </c>
      <c r="S75" s="56">
        <v>2</v>
      </c>
      <c r="T75" s="37" t="str">
        <f t="shared" ref="T75:T106" si="80">IF(($AA75="W"),ROUND(($L75*$R75),2),"0.00")</f>
        <v>0.00</v>
      </c>
      <c r="U75" s="25">
        <f t="shared" si="77"/>
        <v>-0.5</v>
      </c>
      <c r="V75" s="61">
        <f t="shared" si="73"/>
        <v>82.73</v>
      </c>
      <c r="W75" s="61">
        <f t="shared" si="70"/>
        <v>57</v>
      </c>
      <c r="X75" s="59">
        <f t="shared" si="74"/>
        <v>1.4514035087719299</v>
      </c>
      <c r="Y75" s="60">
        <f t="shared" si="75"/>
        <v>0.82730000000000004</v>
      </c>
      <c r="Z75" s="32">
        <f t="shared" si="76"/>
        <v>8273</v>
      </c>
      <c r="AA75" s="28" t="s">
        <v>64</v>
      </c>
      <c r="AE75" s="38">
        <v>26</v>
      </c>
      <c r="AH75" s="38">
        <v>10.93</v>
      </c>
      <c r="AS75" s="42" t="s">
        <v>59</v>
      </c>
      <c r="AT75" s="70">
        <v>26</v>
      </c>
      <c r="BG75" s="104">
        <f t="shared" si="55"/>
        <v>4.9649999999999999</v>
      </c>
      <c r="BH75" s="104">
        <f t="shared" si="79"/>
        <v>10.334199999999999</v>
      </c>
      <c r="BI75" s="105"/>
      <c r="BJ75" s="105"/>
      <c r="BK75" s="104">
        <v>14</v>
      </c>
    </row>
    <row r="76" spans="1:64" x14ac:dyDescent="0.2">
      <c r="A76" s="92">
        <v>44471</v>
      </c>
      <c r="B76" s="28" t="s">
        <v>251</v>
      </c>
      <c r="C76" s="48" t="s">
        <v>78</v>
      </c>
      <c r="D76" s="24" t="str">
        <f t="shared" si="71"/>
        <v>Sat</v>
      </c>
      <c r="E76" s="45">
        <v>4.05</v>
      </c>
      <c r="F76" s="28" t="s">
        <v>61</v>
      </c>
      <c r="G76" s="28" t="s">
        <v>62</v>
      </c>
      <c r="H76" s="28" t="s">
        <v>70</v>
      </c>
      <c r="I76" s="100">
        <v>8</v>
      </c>
      <c r="J76" s="100">
        <v>10</v>
      </c>
      <c r="K76" s="29" t="s">
        <v>105</v>
      </c>
      <c r="L76" s="37">
        <v>0.5</v>
      </c>
      <c r="M76" s="86" t="s">
        <v>210</v>
      </c>
      <c r="N76" s="28" t="s">
        <v>114</v>
      </c>
      <c r="R76" s="38">
        <v>7.5</v>
      </c>
      <c r="S76" s="56">
        <v>2</v>
      </c>
      <c r="T76" s="37">
        <f t="shared" si="80"/>
        <v>3.75</v>
      </c>
      <c r="U76" s="25">
        <f t="shared" si="77"/>
        <v>3.25</v>
      </c>
      <c r="V76" s="61">
        <f t="shared" si="73"/>
        <v>85.98</v>
      </c>
      <c r="W76" s="61">
        <f t="shared" si="70"/>
        <v>57.5</v>
      </c>
      <c r="X76" s="59">
        <f t="shared" si="74"/>
        <v>1.495304347826087</v>
      </c>
      <c r="Y76" s="60">
        <f t="shared" si="75"/>
        <v>0.85980000000000001</v>
      </c>
      <c r="Z76" s="32">
        <f t="shared" si="76"/>
        <v>8598</v>
      </c>
      <c r="AA76" s="28" t="s">
        <v>65</v>
      </c>
      <c r="AE76" s="38">
        <v>7.5</v>
      </c>
      <c r="AH76" s="38">
        <v>3.93</v>
      </c>
      <c r="AS76" s="42" t="s">
        <v>59</v>
      </c>
      <c r="AZ76" s="70">
        <v>7.5</v>
      </c>
      <c r="BA76" s="70">
        <v>4.0999999999999996</v>
      </c>
      <c r="BB76" s="70">
        <v>3.93</v>
      </c>
      <c r="BG76" s="104">
        <f t="shared" si="55"/>
        <v>1.4650000000000001</v>
      </c>
      <c r="BH76" s="104">
        <f t="shared" si="79"/>
        <v>3.7542</v>
      </c>
      <c r="BI76" s="105"/>
      <c r="BJ76" s="105"/>
      <c r="BK76" s="104">
        <v>4.0999999999999996</v>
      </c>
    </row>
    <row r="77" spans="1:64" x14ac:dyDescent="0.2">
      <c r="A77" s="92">
        <v>44471</v>
      </c>
      <c r="B77" s="28" t="s">
        <v>251</v>
      </c>
      <c r="C77" s="48" t="s">
        <v>78</v>
      </c>
      <c r="D77" s="24" t="str">
        <f t="shared" si="71"/>
        <v>Sat</v>
      </c>
      <c r="E77" s="45">
        <v>4.45</v>
      </c>
      <c r="F77" s="28" t="s">
        <v>61</v>
      </c>
      <c r="G77" s="28" t="s">
        <v>62</v>
      </c>
      <c r="H77" s="28" t="s">
        <v>70</v>
      </c>
      <c r="I77" s="100">
        <v>9</v>
      </c>
      <c r="J77" s="100">
        <v>15</v>
      </c>
      <c r="K77" s="28" t="s">
        <v>194</v>
      </c>
      <c r="L77" s="37">
        <v>1</v>
      </c>
      <c r="M77" s="86" t="s">
        <v>201</v>
      </c>
      <c r="N77" s="28" t="s">
        <v>112</v>
      </c>
      <c r="R77" s="38">
        <v>17</v>
      </c>
      <c r="S77" s="56" t="s">
        <v>63</v>
      </c>
      <c r="T77" s="37" t="str">
        <f t="shared" si="80"/>
        <v>0.00</v>
      </c>
      <c r="U77" s="25">
        <f t="shared" si="77"/>
        <v>-1</v>
      </c>
      <c r="V77" s="61">
        <f t="shared" si="73"/>
        <v>84.98</v>
      </c>
      <c r="W77" s="61">
        <f t="shared" si="70"/>
        <v>58.5</v>
      </c>
      <c r="X77" s="59">
        <f t="shared" si="74"/>
        <v>1.4526495726495727</v>
      </c>
      <c r="Y77" s="60">
        <f t="shared" si="75"/>
        <v>0.8498</v>
      </c>
      <c r="Z77" s="32">
        <f t="shared" si="76"/>
        <v>8498</v>
      </c>
      <c r="AA77" s="28" t="s">
        <v>64</v>
      </c>
      <c r="AE77" s="38">
        <v>22</v>
      </c>
      <c r="AH77" s="38">
        <v>21.79</v>
      </c>
      <c r="AS77" s="42" t="s">
        <v>59</v>
      </c>
      <c r="AT77" s="70">
        <v>17</v>
      </c>
      <c r="BG77" s="104">
        <f t="shared" si="55"/>
        <v>20.79</v>
      </c>
      <c r="BH77" s="104">
        <f t="shared" si="79"/>
        <v>20.542599999999997</v>
      </c>
      <c r="BI77" s="105"/>
      <c r="BJ77" s="105"/>
      <c r="BK77" s="104">
        <v>21</v>
      </c>
    </row>
    <row r="78" spans="1:64" x14ac:dyDescent="0.2">
      <c r="A78" s="92">
        <v>44471</v>
      </c>
      <c r="B78" s="28" t="s">
        <v>251</v>
      </c>
      <c r="C78" s="48" t="s">
        <v>78</v>
      </c>
      <c r="D78" s="24" t="str">
        <f t="shared" si="71"/>
        <v>Sat</v>
      </c>
      <c r="E78" s="45">
        <v>4.45</v>
      </c>
      <c r="F78" s="28" t="s">
        <v>61</v>
      </c>
      <c r="G78" s="28" t="s">
        <v>62</v>
      </c>
      <c r="H78" s="28" t="s">
        <v>70</v>
      </c>
      <c r="I78" s="100">
        <v>9</v>
      </c>
      <c r="J78" s="100">
        <v>15</v>
      </c>
      <c r="K78" s="28" t="s">
        <v>194</v>
      </c>
      <c r="L78" s="37">
        <v>1</v>
      </c>
      <c r="M78" s="86" t="s">
        <v>201</v>
      </c>
      <c r="N78" s="28" t="s">
        <v>114</v>
      </c>
      <c r="R78" s="38">
        <v>5</v>
      </c>
      <c r="S78" s="56" t="s">
        <v>63</v>
      </c>
      <c r="T78" s="37" t="str">
        <f t="shared" si="80"/>
        <v>0.00</v>
      </c>
      <c r="U78" s="25">
        <f t="shared" si="77"/>
        <v>-1</v>
      </c>
      <c r="V78" s="61">
        <f t="shared" si="73"/>
        <v>83.98</v>
      </c>
      <c r="W78" s="61">
        <f t="shared" si="70"/>
        <v>59.5</v>
      </c>
      <c r="X78" s="59">
        <f t="shared" si="74"/>
        <v>1.4114285714285715</v>
      </c>
      <c r="Y78" s="60">
        <f t="shared" si="75"/>
        <v>0.83979999999999999</v>
      </c>
      <c r="Z78" s="32">
        <f t="shared" si="76"/>
        <v>8398</v>
      </c>
      <c r="AA78" s="28" t="s">
        <v>64</v>
      </c>
      <c r="AE78" s="38">
        <v>7.2</v>
      </c>
      <c r="AH78" s="38">
        <v>6.91</v>
      </c>
      <c r="AS78" s="42" t="s">
        <v>59</v>
      </c>
      <c r="AZ78" s="70">
        <v>5</v>
      </c>
      <c r="BG78" s="104">
        <f t="shared" si="55"/>
        <v>5.91</v>
      </c>
      <c r="BH78" s="104">
        <f t="shared" si="79"/>
        <v>6.5553999999999997</v>
      </c>
      <c r="BI78" s="105"/>
      <c r="BJ78" s="105"/>
      <c r="BK78" s="104">
        <v>5.0999999999999996</v>
      </c>
    </row>
    <row r="79" spans="1:64" x14ac:dyDescent="0.2">
      <c r="A79" s="92">
        <v>44471</v>
      </c>
      <c r="B79" s="28" t="s">
        <v>251</v>
      </c>
      <c r="C79" s="48" t="s">
        <v>78</v>
      </c>
      <c r="D79" s="24" t="str">
        <f t="shared" si="71"/>
        <v>Sat</v>
      </c>
      <c r="E79" s="45">
        <v>4.45</v>
      </c>
      <c r="F79" s="28" t="s">
        <v>61</v>
      </c>
      <c r="G79" s="28" t="s">
        <v>62</v>
      </c>
      <c r="H79" s="28" t="s">
        <v>70</v>
      </c>
      <c r="I79" s="100">
        <v>9</v>
      </c>
      <c r="K79" s="28" t="s">
        <v>202</v>
      </c>
      <c r="L79" s="37">
        <v>0.5</v>
      </c>
      <c r="M79" s="86" t="s">
        <v>203</v>
      </c>
      <c r="N79" s="28" t="s">
        <v>112</v>
      </c>
      <c r="R79" s="38">
        <v>21</v>
      </c>
      <c r="S79" s="56" t="s">
        <v>63</v>
      </c>
      <c r="T79" s="37" t="str">
        <f t="shared" si="80"/>
        <v>0.00</v>
      </c>
      <c r="U79" s="25">
        <f t="shared" si="77"/>
        <v>-0.5</v>
      </c>
      <c r="V79" s="61">
        <f t="shared" si="73"/>
        <v>83.48</v>
      </c>
      <c r="W79" s="61">
        <f t="shared" si="70"/>
        <v>60</v>
      </c>
      <c r="X79" s="59">
        <f t="shared" si="74"/>
        <v>1.3913333333333333</v>
      </c>
      <c r="Y79" s="60">
        <f t="shared" si="75"/>
        <v>0.83479999999999999</v>
      </c>
      <c r="Z79" s="32">
        <f t="shared" si="76"/>
        <v>8348</v>
      </c>
      <c r="AA79" s="28" t="s">
        <v>64</v>
      </c>
      <c r="AE79" s="101" t="s">
        <v>301</v>
      </c>
      <c r="AH79" s="38" t="s">
        <v>301</v>
      </c>
      <c r="AS79" s="42" t="s">
        <v>59</v>
      </c>
      <c r="AT79" s="70">
        <v>21</v>
      </c>
      <c r="BG79" s="104" t="e">
        <f t="shared" si="55"/>
        <v>#VALUE!</v>
      </c>
      <c r="BH79" s="104" t="e">
        <f t="shared" si="79"/>
        <v>#VALUE!</v>
      </c>
      <c r="BI79" s="105"/>
      <c r="BJ79" s="105"/>
      <c r="BK79" s="104" t="s">
        <v>108</v>
      </c>
    </row>
    <row r="80" spans="1:64" x14ac:dyDescent="0.2">
      <c r="A80" s="92">
        <v>44471</v>
      </c>
      <c r="B80" s="28" t="s">
        <v>251</v>
      </c>
      <c r="C80" s="48" t="s">
        <v>78</v>
      </c>
      <c r="D80" s="24" t="str">
        <f t="shared" si="71"/>
        <v>Sat</v>
      </c>
      <c r="E80" s="45">
        <v>4.45</v>
      </c>
      <c r="F80" s="28" t="s">
        <v>61</v>
      </c>
      <c r="G80" s="28" t="s">
        <v>62</v>
      </c>
      <c r="H80" s="28" t="s">
        <v>70</v>
      </c>
      <c r="I80" s="100">
        <v>9</v>
      </c>
      <c r="J80" s="100">
        <v>3</v>
      </c>
      <c r="K80" s="28" t="s">
        <v>130</v>
      </c>
      <c r="L80" s="37">
        <v>0.3</v>
      </c>
      <c r="M80" s="86" t="s">
        <v>204</v>
      </c>
      <c r="N80" s="28" t="s">
        <v>112</v>
      </c>
      <c r="R80" s="38">
        <v>26</v>
      </c>
      <c r="S80" s="56" t="s">
        <v>63</v>
      </c>
      <c r="T80" s="37" t="str">
        <f t="shared" si="80"/>
        <v>0.00</v>
      </c>
      <c r="U80" s="25">
        <f t="shared" si="77"/>
        <v>-0.3</v>
      </c>
      <c r="V80" s="61">
        <f t="shared" si="73"/>
        <v>83.18</v>
      </c>
      <c r="W80" s="61">
        <f t="shared" si="70"/>
        <v>60.3</v>
      </c>
      <c r="X80" s="59">
        <f t="shared" si="74"/>
        <v>1.379436152570481</v>
      </c>
      <c r="Y80" s="60">
        <f t="shared" si="75"/>
        <v>0.83180000000000009</v>
      </c>
      <c r="Z80" s="32">
        <f t="shared" si="76"/>
        <v>8318</v>
      </c>
      <c r="AA80" s="28" t="s">
        <v>64</v>
      </c>
      <c r="AE80" s="38">
        <v>36.200000000000003</v>
      </c>
      <c r="AH80" s="38">
        <v>29.7</v>
      </c>
      <c r="AS80" s="42" t="s">
        <v>59</v>
      </c>
      <c r="AT80" s="70">
        <v>26</v>
      </c>
      <c r="BG80" s="104">
        <f t="shared" si="55"/>
        <v>8.61</v>
      </c>
      <c r="BH80" s="104">
        <f t="shared" si="79"/>
        <v>27.977999999999998</v>
      </c>
      <c r="BI80" s="105"/>
      <c r="BJ80" s="105"/>
      <c r="BK80" s="104">
        <v>36.200000000000003</v>
      </c>
    </row>
    <row r="81" spans="1:63" x14ac:dyDescent="0.2">
      <c r="A81" s="92">
        <v>44471</v>
      </c>
      <c r="B81" s="28" t="s">
        <v>251</v>
      </c>
      <c r="C81" s="48" t="s">
        <v>78</v>
      </c>
      <c r="D81" s="24" t="str">
        <f t="shared" si="71"/>
        <v>Sat</v>
      </c>
      <c r="E81" s="45">
        <v>4.45</v>
      </c>
      <c r="F81" s="28" t="s">
        <v>61</v>
      </c>
      <c r="G81" s="28" t="s">
        <v>62</v>
      </c>
      <c r="H81" s="28" t="s">
        <v>70</v>
      </c>
      <c r="I81" s="100">
        <v>9</v>
      </c>
      <c r="K81" s="28" t="s">
        <v>163</v>
      </c>
      <c r="L81" s="37">
        <v>0.2</v>
      </c>
      <c r="M81" s="86" t="s">
        <v>205</v>
      </c>
      <c r="N81" s="28" t="s">
        <v>112</v>
      </c>
      <c r="R81" s="38">
        <v>51</v>
      </c>
      <c r="S81" s="56" t="s">
        <v>63</v>
      </c>
      <c r="T81" s="37" t="str">
        <f t="shared" si="80"/>
        <v>0.00</v>
      </c>
      <c r="U81" s="25">
        <f t="shared" si="77"/>
        <v>-0.2</v>
      </c>
      <c r="V81" s="61">
        <f t="shared" si="73"/>
        <v>82.98</v>
      </c>
      <c r="W81" s="61">
        <f t="shared" si="70"/>
        <v>60.5</v>
      </c>
      <c r="X81" s="59">
        <f t="shared" si="74"/>
        <v>1.3715702479338843</v>
      </c>
      <c r="Y81" s="60">
        <f t="shared" si="75"/>
        <v>0.82980000000000009</v>
      </c>
      <c r="Z81" s="32">
        <f t="shared" si="76"/>
        <v>8298</v>
      </c>
      <c r="AA81" s="28" t="s">
        <v>64</v>
      </c>
      <c r="AE81" s="101" t="s">
        <v>301</v>
      </c>
      <c r="AH81" s="38" t="s">
        <v>301</v>
      </c>
      <c r="AS81" s="42" t="s">
        <v>59</v>
      </c>
      <c r="AT81" s="70">
        <v>51</v>
      </c>
      <c r="BG81" s="104" t="e">
        <f t="shared" si="55"/>
        <v>#VALUE!</v>
      </c>
      <c r="BH81" s="104" t="e">
        <f t="shared" si="79"/>
        <v>#VALUE!</v>
      </c>
      <c r="BI81" s="105"/>
      <c r="BJ81" s="105"/>
      <c r="BK81" s="104" t="s">
        <v>108</v>
      </c>
    </row>
    <row r="82" spans="1:63" x14ac:dyDescent="0.2">
      <c r="A82" s="92">
        <v>44471</v>
      </c>
      <c r="B82" s="28" t="s">
        <v>251</v>
      </c>
      <c r="C82" s="48" t="s">
        <v>78</v>
      </c>
      <c r="D82" s="24" t="str">
        <f t="shared" si="71"/>
        <v>Sat</v>
      </c>
      <c r="E82" s="45">
        <v>3.45</v>
      </c>
      <c r="F82" s="28" t="s">
        <v>61</v>
      </c>
      <c r="G82" s="28" t="s">
        <v>62</v>
      </c>
      <c r="H82" s="28" t="s">
        <v>68</v>
      </c>
      <c r="I82" s="100">
        <v>7</v>
      </c>
      <c r="J82" s="100">
        <v>1</v>
      </c>
      <c r="K82" s="28" t="s">
        <v>180</v>
      </c>
      <c r="L82" s="37">
        <v>1</v>
      </c>
      <c r="M82" s="86" t="s">
        <v>208</v>
      </c>
      <c r="N82" s="28" t="s">
        <v>112</v>
      </c>
      <c r="R82" s="38">
        <v>10</v>
      </c>
      <c r="S82" s="56" t="s">
        <v>63</v>
      </c>
      <c r="T82" s="37" t="str">
        <f t="shared" si="80"/>
        <v>0.00</v>
      </c>
      <c r="U82" s="25">
        <f t="shared" si="77"/>
        <v>-1</v>
      </c>
      <c r="V82" s="61">
        <f t="shared" si="73"/>
        <v>81.98</v>
      </c>
      <c r="W82" s="61">
        <f t="shared" si="70"/>
        <v>61.5</v>
      </c>
      <c r="X82" s="59">
        <f t="shared" si="74"/>
        <v>1.3330081300813008</v>
      </c>
      <c r="Y82" s="60">
        <f t="shared" si="75"/>
        <v>0.81980000000000008</v>
      </c>
      <c r="Z82" s="32">
        <f t="shared" si="76"/>
        <v>8198</v>
      </c>
      <c r="AA82" s="28" t="s">
        <v>64</v>
      </c>
      <c r="AE82" s="38">
        <v>10</v>
      </c>
      <c r="AH82" s="38">
        <v>9.59</v>
      </c>
      <c r="AS82" s="42" t="s">
        <v>59</v>
      </c>
      <c r="AT82" s="70">
        <v>10</v>
      </c>
      <c r="BG82" s="104">
        <f t="shared" si="55"/>
        <v>8.59</v>
      </c>
      <c r="BH82" s="104">
        <f t="shared" si="79"/>
        <v>9.0746000000000002</v>
      </c>
      <c r="BI82" s="105"/>
      <c r="BJ82" s="105"/>
      <c r="BK82" s="104">
        <v>8.5</v>
      </c>
    </row>
    <row r="83" spans="1:63" x14ac:dyDescent="0.2">
      <c r="A83" s="92">
        <v>44471</v>
      </c>
      <c r="B83" s="28" t="s">
        <v>251</v>
      </c>
      <c r="C83" s="48" t="s">
        <v>78</v>
      </c>
      <c r="D83" s="24" t="str">
        <f t="shared" si="71"/>
        <v>Sat</v>
      </c>
      <c r="E83" s="45">
        <v>3.45</v>
      </c>
      <c r="F83" s="28" t="s">
        <v>61</v>
      </c>
      <c r="G83" s="28" t="s">
        <v>62</v>
      </c>
      <c r="H83" s="28" t="s">
        <v>68</v>
      </c>
      <c r="I83" s="100">
        <v>7</v>
      </c>
      <c r="J83" s="100">
        <v>1</v>
      </c>
      <c r="K83" s="28" t="s">
        <v>180</v>
      </c>
      <c r="L83" s="37">
        <v>1</v>
      </c>
      <c r="M83" s="86" t="s">
        <v>208</v>
      </c>
      <c r="N83" s="28" t="s">
        <v>114</v>
      </c>
      <c r="R83" s="38">
        <v>3.25</v>
      </c>
      <c r="S83" s="56" t="s">
        <v>63</v>
      </c>
      <c r="T83" s="37" t="str">
        <f t="shared" si="80"/>
        <v>0.00</v>
      </c>
      <c r="U83" s="25">
        <f t="shared" si="77"/>
        <v>-1</v>
      </c>
      <c r="V83" s="61">
        <f t="shared" si="73"/>
        <v>80.98</v>
      </c>
      <c r="W83" s="61">
        <f t="shared" si="70"/>
        <v>62.5</v>
      </c>
      <c r="X83" s="59">
        <f t="shared" si="74"/>
        <v>1.2956800000000002</v>
      </c>
      <c r="Y83" s="60">
        <f t="shared" si="75"/>
        <v>0.80980000000000008</v>
      </c>
      <c r="Z83" s="32">
        <f t="shared" si="76"/>
        <v>8098</v>
      </c>
      <c r="AA83" s="28" t="s">
        <v>64</v>
      </c>
      <c r="AE83" s="38">
        <v>3.25</v>
      </c>
      <c r="AH83" s="38">
        <v>2.14</v>
      </c>
      <c r="AS83" s="42" t="s">
        <v>59</v>
      </c>
      <c r="AZ83" s="70">
        <v>3.25</v>
      </c>
      <c r="BG83" s="104">
        <f t="shared" si="55"/>
        <v>1.1400000000000001</v>
      </c>
      <c r="BH83" s="104">
        <f t="shared" si="79"/>
        <v>2.0716000000000001</v>
      </c>
      <c r="BI83" s="105"/>
      <c r="BJ83" s="105"/>
      <c r="BK83" s="104">
        <v>1.8</v>
      </c>
    </row>
    <row r="84" spans="1:63" x14ac:dyDescent="0.2">
      <c r="A84" s="92">
        <v>44471</v>
      </c>
      <c r="B84" s="28" t="s">
        <v>251</v>
      </c>
      <c r="C84" s="48" t="s">
        <v>78</v>
      </c>
      <c r="D84" s="24" t="str">
        <f t="shared" si="71"/>
        <v>Sat</v>
      </c>
      <c r="E84" s="45">
        <v>4.25</v>
      </c>
      <c r="F84" s="28" t="s">
        <v>61</v>
      </c>
      <c r="G84" s="28" t="s">
        <v>62</v>
      </c>
      <c r="H84" s="28" t="s">
        <v>68</v>
      </c>
      <c r="I84" s="100">
        <v>8</v>
      </c>
      <c r="J84" s="100">
        <v>9</v>
      </c>
      <c r="K84" s="28" t="s">
        <v>126</v>
      </c>
      <c r="L84" s="37">
        <v>0.5</v>
      </c>
      <c r="M84" s="86" t="s">
        <v>209</v>
      </c>
      <c r="N84" s="28" t="s">
        <v>112</v>
      </c>
      <c r="R84" s="38">
        <v>51</v>
      </c>
      <c r="S84" s="56" t="s">
        <v>63</v>
      </c>
      <c r="T84" s="37" t="str">
        <f t="shared" si="80"/>
        <v>0.00</v>
      </c>
      <c r="U84" s="25">
        <f t="shared" si="77"/>
        <v>-0.5</v>
      </c>
      <c r="V84" s="61">
        <f t="shared" si="73"/>
        <v>80.48</v>
      </c>
      <c r="W84" s="61">
        <f t="shared" si="70"/>
        <v>63</v>
      </c>
      <c r="X84" s="59">
        <f t="shared" si="74"/>
        <v>1.2774603174603176</v>
      </c>
      <c r="Y84" s="60">
        <f t="shared" si="75"/>
        <v>0.80480000000000007</v>
      </c>
      <c r="Z84" s="32">
        <f t="shared" si="76"/>
        <v>8048</v>
      </c>
      <c r="AA84" s="28" t="s">
        <v>64</v>
      </c>
      <c r="AE84" s="38">
        <v>51</v>
      </c>
      <c r="AH84" s="38">
        <v>45.02</v>
      </c>
      <c r="AS84" s="42" t="s">
        <v>59</v>
      </c>
      <c r="AT84" s="70">
        <v>51</v>
      </c>
      <c r="BG84" s="104">
        <f t="shared" si="55"/>
        <v>22.01</v>
      </c>
      <c r="BH84" s="104">
        <f t="shared" si="79"/>
        <v>42.378799999999998</v>
      </c>
      <c r="BI84" s="105"/>
      <c r="BJ84" s="105"/>
      <c r="BK84" s="104">
        <v>41</v>
      </c>
    </row>
    <row r="85" spans="1:63" x14ac:dyDescent="0.2">
      <c r="A85" s="92">
        <v>44471</v>
      </c>
      <c r="B85" s="28" t="s">
        <v>251</v>
      </c>
      <c r="C85" s="48" t="s">
        <v>78</v>
      </c>
      <c r="D85" s="24" t="str">
        <f t="shared" si="71"/>
        <v>Sat</v>
      </c>
      <c r="E85" s="45">
        <v>4.25</v>
      </c>
      <c r="F85" s="28" t="s">
        <v>61</v>
      </c>
      <c r="G85" s="28" t="s">
        <v>62</v>
      </c>
      <c r="H85" s="28" t="s">
        <v>68</v>
      </c>
      <c r="I85" s="100">
        <v>8</v>
      </c>
      <c r="J85" s="100">
        <v>9</v>
      </c>
      <c r="K85" s="28" t="s">
        <v>126</v>
      </c>
      <c r="L85" s="37">
        <v>1</v>
      </c>
      <c r="M85" s="86" t="s">
        <v>209</v>
      </c>
      <c r="N85" s="28" t="s">
        <v>114</v>
      </c>
      <c r="R85" s="38">
        <v>14</v>
      </c>
      <c r="S85" s="56" t="s">
        <v>63</v>
      </c>
      <c r="T85" s="37" t="str">
        <f t="shared" si="80"/>
        <v>0.00</v>
      </c>
      <c r="U85" s="25">
        <f t="shared" si="77"/>
        <v>-1</v>
      </c>
      <c r="V85" s="61">
        <f t="shared" si="73"/>
        <v>79.48</v>
      </c>
      <c r="W85" s="61">
        <f t="shared" si="70"/>
        <v>64</v>
      </c>
      <c r="X85" s="59">
        <f t="shared" si="74"/>
        <v>1.2418750000000001</v>
      </c>
      <c r="Y85" s="60">
        <f t="shared" si="75"/>
        <v>0.79480000000000006</v>
      </c>
      <c r="Z85" s="32">
        <f t="shared" si="76"/>
        <v>7948</v>
      </c>
      <c r="AA85" s="28" t="s">
        <v>64</v>
      </c>
      <c r="AE85" s="38">
        <v>9.3000000000000007</v>
      </c>
      <c r="AH85" s="38">
        <v>9.3000000000000007</v>
      </c>
      <c r="AS85" s="42" t="s">
        <v>59</v>
      </c>
      <c r="AZ85" s="70">
        <v>14</v>
      </c>
      <c r="BG85" s="104">
        <f t="shared" si="55"/>
        <v>8.3000000000000007</v>
      </c>
      <c r="BH85" s="104">
        <f t="shared" si="79"/>
        <v>8.8019999999999996</v>
      </c>
      <c r="BI85" s="105"/>
      <c r="BJ85" s="105"/>
      <c r="BK85" s="104">
        <v>7.2</v>
      </c>
    </row>
    <row r="86" spans="1:63" x14ac:dyDescent="0.2">
      <c r="A86" s="92">
        <v>44478</v>
      </c>
      <c r="B86" s="28" t="s">
        <v>251</v>
      </c>
      <c r="C86" s="48" t="s">
        <v>72</v>
      </c>
      <c r="D86" s="24" t="str">
        <f t="shared" ref="D86:D96" si="81">TEXT(A86,"ddd")</f>
        <v>Sat</v>
      </c>
      <c r="E86" s="45">
        <v>4.5</v>
      </c>
      <c r="F86" s="28" t="s">
        <v>61</v>
      </c>
      <c r="G86" s="28" t="s">
        <v>62</v>
      </c>
      <c r="H86" s="28" t="s">
        <v>70</v>
      </c>
      <c r="I86" s="100">
        <v>8</v>
      </c>
      <c r="J86" s="100">
        <v>1</v>
      </c>
      <c r="K86" s="28" t="s">
        <v>198</v>
      </c>
      <c r="L86" s="37">
        <v>1</v>
      </c>
      <c r="M86" s="86" t="s">
        <v>213</v>
      </c>
      <c r="N86" s="28" t="s">
        <v>112</v>
      </c>
      <c r="R86" s="38">
        <v>41</v>
      </c>
      <c r="S86" s="56" t="s">
        <v>63</v>
      </c>
      <c r="T86" s="37" t="str">
        <f t="shared" si="80"/>
        <v>0.00</v>
      </c>
      <c r="U86" s="25">
        <f t="shared" ref="U86:U96" si="82">-$L86+T86</f>
        <v>-1</v>
      </c>
      <c r="V86" s="61">
        <f t="shared" si="73"/>
        <v>78.48</v>
      </c>
      <c r="W86" s="61">
        <f t="shared" si="70"/>
        <v>65</v>
      </c>
      <c r="X86" s="59">
        <f t="shared" si="74"/>
        <v>1.2073846153846155</v>
      </c>
      <c r="Y86" s="60">
        <f t="shared" si="75"/>
        <v>0.78480000000000005</v>
      </c>
      <c r="Z86" s="32">
        <f t="shared" si="76"/>
        <v>7848</v>
      </c>
      <c r="AA86" s="28" t="s">
        <v>64</v>
      </c>
      <c r="AE86" s="38">
        <v>41</v>
      </c>
      <c r="AH86" s="38">
        <v>5.5</v>
      </c>
      <c r="AS86" s="42" t="s">
        <v>59</v>
      </c>
      <c r="AT86" s="70">
        <v>41</v>
      </c>
      <c r="BG86" s="104">
        <f t="shared" si="55"/>
        <v>4.5</v>
      </c>
      <c r="BH86" s="104">
        <f t="shared" si="79"/>
        <v>5.2299999999999995</v>
      </c>
      <c r="BI86" s="105"/>
      <c r="BJ86" s="105"/>
      <c r="BK86" s="104">
        <v>4.4000000000000004</v>
      </c>
    </row>
    <row r="87" spans="1:63" x14ac:dyDescent="0.2">
      <c r="A87" s="92">
        <v>44478</v>
      </c>
      <c r="B87" s="28" t="s">
        <v>251</v>
      </c>
      <c r="C87" s="48" t="s">
        <v>72</v>
      </c>
      <c r="D87" s="24" t="str">
        <f t="shared" si="81"/>
        <v>Sat</v>
      </c>
      <c r="E87" s="45">
        <v>4.5</v>
      </c>
      <c r="F87" s="28" t="s">
        <v>61</v>
      </c>
      <c r="G87" s="28" t="s">
        <v>62</v>
      </c>
      <c r="H87" s="28" t="s">
        <v>70</v>
      </c>
      <c r="I87" s="100">
        <v>8</v>
      </c>
      <c r="J87" s="100">
        <v>1</v>
      </c>
      <c r="K87" s="28" t="s">
        <v>198</v>
      </c>
      <c r="L87" s="37">
        <v>1</v>
      </c>
      <c r="M87" s="86" t="s">
        <v>213</v>
      </c>
      <c r="N87" s="28" t="s">
        <v>114</v>
      </c>
      <c r="R87" s="38">
        <v>11</v>
      </c>
      <c r="S87" s="56" t="s">
        <v>63</v>
      </c>
      <c r="T87" s="37" t="str">
        <f t="shared" si="80"/>
        <v>0.00</v>
      </c>
      <c r="U87" s="25">
        <f t="shared" si="82"/>
        <v>-1</v>
      </c>
      <c r="V87" s="61">
        <f t="shared" si="73"/>
        <v>77.48</v>
      </c>
      <c r="W87" s="61">
        <f t="shared" si="70"/>
        <v>66</v>
      </c>
      <c r="X87" s="59">
        <f t="shared" si="74"/>
        <v>1.1739393939393941</v>
      </c>
      <c r="Y87" s="60">
        <f t="shared" si="75"/>
        <v>0.77480000000000004</v>
      </c>
      <c r="Z87" s="32">
        <f t="shared" si="76"/>
        <v>7748</v>
      </c>
      <c r="AA87" s="28" t="s">
        <v>64</v>
      </c>
      <c r="AE87" s="38">
        <v>11</v>
      </c>
      <c r="AH87" s="38">
        <v>1.76</v>
      </c>
      <c r="AS87" s="42" t="s">
        <v>59</v>
      </c>
      <c r="AZ87" s="70">
        <v>11</v>
      </c>
      <c r="BG87" s="104">
        <f t="shared" si="55"/>
        <v>0.76</v>
      </c>
      <c r="BH87" s="104">
        <f t="shared" si="79"/>
        <v>1.7143999999999999</v>
      </c>
      <c r="BI87" s="105"/>
      <c r="BJ87" s="105"/>
      <c r="BK87" s="104">
        <v>1.7</v>
      </c>
    </row>
    <row r="88" spans="1:63" x14ac:dyDescent="0.2">
      <c r="A88" s="92">
        <v>44478</v>
      </c>
      <c r="B88" s="28" t="s">
        <v>251</v>
      </c>
      <c r="C88" s="48" t="s">
        <v>72</v>
      </c>
      <c r="D88" s="24" t="str">
        <f t="shared" si="81"/>
        <v>Sat</v>
      </c>
      <c r="E88" s="45">
        <v>4.5</v>
      </c>
      <c r="F88" s="28" t="s">
        <v>61</v>
      </c>
      <c r="G88" s="28" t="s">
        <v>62</v>
      </c>
      <c r="H88" s="28" t="s">
        <v>70</v>
      </c>
      <c r="I88" s="100">
        <v>8</v>
      </c>
      <c r="J88" s="100">
        <v>5</v>
      </c>
      <c r="K88" s="28" t="s">
        <v>196</v>
      </c>
      <c r="L88" s="37">
        <v>0.5</v>
      </c>
      <c r="M88" s="86" t="s">
        <v>214</v>
      </c>
      <c r="N88" s="28" t="s">
        <v>112</v>
      </c>
      <c r="R88" s="38">
        <v>26</v>
      </c>
      <c r="S88" s="56" t="s">
        <v>63</v>
      </c>
      <c r="T88" s="37" t="str">
        <f t="shared" si="80"/>
        <v>0.00</v>
      </c>
      <c r="U88" s="25">
        <f t="shared" si="82"/>
        <v>-0.5</v>
      </c>
      <c r="V88" s="61">
        <f t="shared" si="73"/>
        <v>76.98</v>
      </c>
      <c r="W88" s="61">
        <f t="shared" si="70"/>
        <v>66.5</v>
      </c>
      <c r="X88" s="59">
        <f t="shared" si="74"/>
        <v>1.1575939849624062</v>
      </c>
      <c r="Y88" s="60">
        <f t="shared" si="75"/>
        <v>0.76980000000000004</v>
      </c>
      <c r="Z88" s="32">
        <f t="shared" si="76"/>
        <v>7698</v>
      </c>
      <c r="AA88" s="28" t="s">
        <v>64</v>
      </c>
      <c r="AE88" s="38">
        <v>79.19</v>
      </c>
      <c r="AH88" s="38">
        <v>79.19</v>
      </c>
      <c r="AS88" s="42" t="s">
        <v>59</v>
      </c>
      <c r="AT88" s="70">
        <v>26</v>
      </c>
      <c r="BG88" s="104">
        <f t="shared" ref="BG88:BG122" si="83">((AH88*(L88))-(L88))</f>
        <v>39.094999999999999</v>
      </c>
      <c r="BH88" s="104">
        <f t="shared" si="79"/>
        <v>74.498599999999996</v>
      </c>
      <c r="BI88" s="105"/>
      <c r="BJ88" s="105"/>
      <c r="BK88" s="104">
        <v>69.599999999999994</v>
      </c>
    </row>
    <row r="89" spans="1:63" x14ac:dyDescent="0.2">
      <c r="A89" s="92">
        <v>44478</v>
      </c>
      <c r="B89" s="28" t="s">
        <v>251</v>
      </c>
      <c r="C89" s="48" t="s">
        <v>72</v>
      </c>
      <c r="D89" s="24" t="str">
        <f t="shared" si="81"/>
        <v>Sat</v>
      </c>
      <c r="E89" s="45">
        <v>4.5</v>
      </c>
      <c r="F89" s="28" t="s">
        <v>61</v>
      </c>
      <c r="G89" s="28" t="s">
        <v>62</v>
      </c>
      <c r="H89" s="28" t="s">
        <v>70</v>
      </c>
      <c r="I89" s="100">
        <v>8</v>
      </c>
      <c r="J89" s="100">
        <v>5</v>
      </c>
      <c r="K89" s="28" t="s">
        <v>196</v>
      </c>
      <c r="L89" s="37">
        <v>0.5</v>
      </c>
      <c r="M89" s="86" t="s">
        <v>214</v>
      </c>
      <c r="N89" s="28" t="s">
        <v>114</v>
      </c>
      <c r="R89" s="38">
        <v>6.5</v>
      </c>
      <c r="S89" s="56" t="s">
        <v>63</v>
      </c>
      <c r="T89" s="37" t="str">
        <f t="shared" si="80"/>
        <v>0.00</v>
      </c>
      <c r="U89" s="25">
        <f t="shared" si="82"/>
        <v>-0.5</v>
      </c>
      <c r="V89" s="61">
        <f t="shared" si="73"/>
        <v>76.48</v>
      </c>
      <c r="W89" s="61">
        <f t="shared" si="70"/>
        <v>67</v>
      </c>
      <c r="X89" s="59">
        <f t="shared" si="74"/>
        <v>1.1414925373134328</v>
      </c>
      <c r="Y89" s="60">
        <f t="shared" si="75"/>
        <v>0.76480000000000004</v>
      </c>
      <c r="Z89" s="32">
        <f t="shared" si="76"/>
        <v>7648</v>
      </c>
      <c r="AA89" s="28" t="s">
        <v>64</v>
      </c>
      <c r="AE89" s="38">
        <v>12</v>
      </c>
      <c r="AH89" s="38">
        <v>11.46</v>
      </c>
      <c r="AS89" s="42" t="s">
        <v>59</v>
      </c>
      <c r="AZ89" s="70">
        <v>6.5</v>
      </c>
      <c r="BG89" s="104">
        <f t="shared" si="83"/>
        <v>5.23</v>
      </c>
      <c r="BH89" s="104">
        <f t="shared" si="79"/>
        <v>10.8324</v>
      </c>
      <c r="BI89" s="105"/>
      <c r="BJ89" s="105"/>
      <c r="BK89" s="104">
        <v>8.6999999999999993</v>
      </c>
    </row>
    <row r="90" spans="1:63" x14ac:dyDescent="0.2">
      <c r="A90" s="92">
        <v>44478</v>
      </c>
      <c r="B90" s="28" t="s">
        <v>251</v>
      </c>
      <c r="C90" s="48" t="s">
        <v>72</v>
      </c>
      <c r="D90" s="24" t="str">
        <f t="shared" si="81"/>
        <v>Sat</v>
      </c>
      <c r="E90" s="45">
        <v>4.5</v>
      </c>
      <c r="F90" s="28" t="s">
        <v>61</v>
      </c>
      <c r="G90" s="28" t="s">
        <v>62</v>
      </c>
      <c r="H90" s="28" t="s">
        <v>70</v>
      </c>
      <c r="I90" s="100">
        <v>8</v>
      </c>
      <c r="J90" s="100">
        <v>5</v>
      </c>
      <c r="K90" s="28" t="s">
        <v>196</v>
      </c>
      <c r="L90" s="37">
        <v>0.5</v>
      </c>
      <c r="M90" s="86" t="s">
        <v>215</v>
      </c>
      <c r="N90" s="28" t="s">
        <v>112</v>
      </c>
      <c r="R90" s="38">
        <v>51</v>
      </c>
      <c r="S90" s="56" t="s">
        <v>63</v>
      </c>
      <c r="T90" s="37" t="str">
        <f t="shared" si="80"/>
        <v>0.00</v>
      </c>
      <c r="U90" s="25">
        <f t="shared" si="82"/>
        <v>-0.5</v>
      </c>
      <c r="V90" s="61">
        <f t="shared" si="73"/>
        <v>75.98</v>
      </c>
      <c r="W90" s="61">
        <f t="shared" si="70"/>
        <v>67.5</v>
      </c>
      <c r="X90" s="59">
        <f t="shared" si="74"/>
        <v>1.1256296296296298</v>
      </c>
      <c r="Y90" s="60">
        <f t="shared" si="75"/>
        <v>0.75980000000000003</v>
      </c>
      <c r="Z90" s="32">
        <f t="shared" si="76"/>
        <v>7598</v>
      </c>
      <c r="AA90" s="28" t="s">
        <v>64</v>
      </c>
      <c r="AE90" s="38">
        <v>79.19</v>
      </c>
      <c r="AH90" s="38">
        <v>79.19</v>
      </c>
      <c r="AS90" s="42" t="s">
        <v>59</v>
      </c>
      <c r="AT90" s="70">
        <v>51</v>
      </c>
      <c r="BG90" s="104">
        <f t="shared" si="83"/>
        <v>39.094999999999999</v>
      </c>
      <c r="BH90" s="104">
        <f t="shared" si="79"/>
        <v>74.498599999999996</v>
      </c>
      <c r="BI90" s="105"/>
      <c r="BJ90" s="105"/>
      <c r="BK90" s="104">
        <v>69.599999999999994</v>
      </c>
    </row>
    <row r="91" spans="1:63" x14ac:dyDescent="0.2">
      <c r="A91" s="92">
        <v>44478</v>
      </c>
      <c r="B91" s="28" t="s">
        <v>251</v>
      </c>
      <c r="C91" s="48" t="s">
        <v>72</v>
      </c>
      <c r="D91" s="24" t="str">
        <f t="shared" si="81"/>
        <v>Sat</v>
      </c>
      <c r="E91" s="45">
        <v>4.5</v>
      </c>
      <c r="F91" s="28" t="s">
        <v>61</v>
      </c>
      <c r="G91" s="28" t="s">
        <v>62</v>
      </c>
      <c r="H91" s="28" t="s">
        <v>70</v>
      </c>
      <c r="I91" s="100">
        <v>8</v>
      </c>
      <c r="J91" s="100">
        <v>5</v>
      </c>
      <c r="K91" s="28" t="s">
        <v>196</v>
      </c>
      <c r="L91" s="37">
        <v>0.5</v>
      </c>
      <c r="M91" s="86" t="s">
        <v>215</v>
      </c>
      <c r="N91" s="28" t="s">
        <v>114</v>
      </c>
      <c r="R91" s="38">
        <v>12</v>
      </c>
      <c r="S91" s="56" t="s">
        <v>63</v>
      </c>
      <c r="T91" s="37" t="str">
        <f t="shared" si="80"/>
        <v>0.00</v>
      </c>
      <c r="U91" s="25">
        <f t="shared" si="82"/>
        <v>-0.5</v>
      </c>
      <c r="V91" s="61">
        <f t="shared" si="73"/>
        <v>75.48</v>
      </c>
      <c r="W91" s="61">
        <f t="shared" si="70"/>
        <v>68</v>
      </c>
      <c r="X91" s="59">
        <f t="shared" si="74"/>
        <v>1.1100000000000001</v>
      </c>
      <c r="Y91" s="60">
        <f t="shared" si="75"/>
        <v>0.75480000000000003</v>
      </c>
      <c r="Z91" s="32">
        <f t="shared" si="76"/>
        <v>7548</v>
      </c>
      <c r="AA91" s="28" t="s">
        <v>64</v>
      </c>
      <c r="AE91" s="38">
        <v>12</v>
      </c>
      <c r="AH91" s="38">
        <v>11.46</v>
      </c>
      <c r="AS91" s="42" t="s">
        <v>59</v>
      </c>
      <c r="AZ91" s="70">
        <v>12</v>
      </c>
      <c r="BG91" s="104">
        <f t="shared" si="83"/>
        <v>5.23</v>
      </c>
      <c r="BH91" s="104">
        <f t="shared" si="79"/>
        <v>10.8324</v>
      </c>
      <c r="BI91" s="105"/>
      <c r="BJ91" s="105"/>
      <c r="BK91" s="104">
        <v>8.6999999999999993</v>
      </c>
    </row>
    <row r="92" spans="1:63" x14ac:dyDescent="0.2">
      <c r="A92" s="92">
        <v>44482</v>
      </c>
      <c r="B92" s="28" t="s">
        <v>251</v>
      </c>
      <c r="C92" s="48" t="s">
        <v>97</v>
      </c>
      <c r="D92" s="24" t="str">
        <f t="shared" si="81"/>
        <v>Wed</v>
      </c>
      <c r="E92" s="45">
        <v>5.05</v>
      </c>
      <c r="F92" s="28" t="s">
        <v>61</v>
      </c>
      <c r="G92" s="28" t="s">
        <v>62</v>
      </c>
      <c r="H92" s="28" t="s">
        <v>67</v>
      </c>
      <c r="I92" s="100">
        <v>7</v>
      </c>
      <c r="K92" s="28" t="s">
        <v>216</v>
      </c>
      <c r="L92" s="37">
        <v>0.5</v>
      </c>
      <c r="M92" s="86" t="s">
        <v>217</v>
      </c>
      <c r="N92" s="28" t="s">
        <v>112</v>
      </c>
      <c r="R92" s="38">
        <v>9</v>
      </c>
      <c r="S92" s="56" t="s">
        <v>63</v>
      </c>
      <c r="T92" s="37" t="str">
        <f t="shared" si="80"/>
        <v>0.00</v>
      </c>
      <c r="U92" s="25">
        <f t="shared" si="82"/>
        <v>-0.5</v>
      </c>
      <c r="V92" s="61">
        <f t="shared" si="73"/>
        <v>74.98</v>
      </c>
      <c r="W92" s="61">
        <f t="shared" si="70"/>
        <v>68.5</v>
      </c>
      <c r="X92" s="59">
        <f t="shared" si="74"/>
        <v>1.0945985401459855</v>
      </c>
      <c r="Y92" s="60">
        <f t="shared" si="75"/>
        <v>0.74980000000000002</v>
      </c>
      <c r="Z92" s="32">
        <f t="shared" si="76"/>
        <v>7498</v>
      </c>
      <c r="AA92" s="28" t="s">
        <v>64</v>
      </c>
      <c r="AE92" s="101" t="s">
        <v>301</v>
      </c>
      <c r="AH92" s="38" t="s">
        <v>301</v>
      </c>
      <c r="AS92" s="42" t="s">
        <v>59</v>
      </c>
      <c r="BG92" s="104" t="e">
        <f t="shared" si="83"/>
        <v>#VALUE!</v>
      </c>
      <c r="BH92" s="104" t="e">
        <f t="shared" ref="BH92:BH107" si="84">0.94*(AH92-1)+1</f>
        <v>#VALUE!</v>
      </c>
      <c r="BI92" s="105"/>
      <c r="BJ92" s="105"/>
      <c r="BK92" s="104" t="s">
        <v>108</v>
      </c>
    </row>
    <row r="93" spans="1:63" x14ac:dyDescent="0.2">
      <c r="A93" s="92">
        <v>44482</v>
      </c>
      <c r="B93" s="28" t="s">
        <v>251</v>
      </c>
      <c r="C93" s="48" t="s">
        <v>97</v>
      </c>
      <c r="D93" s="24" t="str">
        <f t="shared" si="81"/>
        <v>Wed</v>
      </c>
      <c r="E93" s="45">
        <v>5.05</v>
      </c>
      <c r="F93" s="28" t="s">
        <v>61</v>
      </c>
      <c r="G93" s="28" t="s">
        <v>62</v>
      </c>
      <c r="H93" s="28" t="s">
        <v>67</v>
      </c>
      <c r="I93" s="100">
        <v>7</v>
      </c>
      <c r="K93" s="28" t="s">
        <v>188</v>
      </c>
      <c r="L93" s="37">
        <v>0.5</v>
      </c>
      <c r="M93" s="86" t="s">
        <v>218</v>
      </c>
      <c r="N93" s="28" t="s">
        <v>112</v>
      </c>
      <c r="R93" s="38">
        <v>26</v>
      </c>
      <c r="S93" s="56" t="s">
        <v>63</v>
      </c>
      <c r="T93" s="37" t="str">
        <f t="shared" si="80"/>
        <v>0.00</v>
      </c>
      <c r="U93" s="25">
        <f t="shared" si="82"/>
        <v>-0.5</v>
      </c>
      <c r="V93" s="61">
        <f t="shared" si="73"/>
        <v>74.48</v>
      </c>
      <c r="W93" s="61">
        <f t="shared" si="70"/>
        <v>69</v>
      </c>
      <c r="X93" s="59">
        <f t="shared" si="74"/>
        <v>1.0794202898550724</v>
      </c>
      <c r="Y93" s="60">
        <f t="shared" si="75"/>
        <v>0.74480000000000002</v>
      </c>
      <c r="Z93" s="32">
        <f t="shared" si="76"/>
        <v>7448</v>
      </c>
      <c r="AA93" s="28" t="s">
        <v>64</v>
      </c>
      <c r="AE93" s="101" t="s">
        <v>301</v>
      </c>
      <c r="AH93" s="38" t="s">
        <v>301</v>
      </c>
      <c r="AS93" s="42" t="s">
        <v>59</v>
      </c>
      <c r="AT93" s="70">
        <v>26</v>
      </c>
      <c r="BG93" s="104" t="e">
        <f t="shared" si="83"/>
        <v>#VALUE!</v>
      </c>
      <c r="BH93" s="104" t="e">
        <f t="shared" si="84"/>
        <v>#VALUE!</v>
      </c>
      <c r="BI93" s="105"/>
      <c r="BJ93" s="105"/>
      <c r="BK93" s="104" t="s">
        <v>108</v>
      </c>
    </row>
    <row r="94" spans="1:63" x14ac:dyDescent="0.2">
      <c r="A94" s="92">
        <v>44482</v>
      </c>
      <c r="B94" s="28" t="s">
        <v>251</v>
      </c>
      <c r="C94" s="48" t="s">
        <v>97</v>
      </c>
      <c r="D94" s="24" t="str">
        <f t="shared" si="81"/>
        <v>Wed</v>
      </c>
      <c r="E94" s="45">
        <v>5.05</v>
      </c>
      <c r="F94" s="28" t="s">
        <v>61</v>
      </c>
      <c r="G94" s="28" t="s">
        <v>62</v>
      </c>
      <c r="H94" s="28" t="s">
        <v>67</v>
      </c>
      <c r="I94" s="100">
        <v>7</v>
      </c>
      <c r="K94" s="28" t="s">
        <v>188</v>
      </c>
      <c r="L94" s="37">
        <v>0.5</v>
      </c>
      <c r="M94" s="86" t="s">
        <v>218</v>
      </c>
      <c r="N94" s="28" t="s">
        <v>114</v>
      </c>
      <c r="R94" s="38">
        <v>7.3</v>
      </c>
      <c r="S94" s="56" t="s">
        <v>63</v>
      </c>
      <c r="T94" s="37" t="str">
        <f t="shared" si="80"/>
        <v>0.00</v>
      </c>
      <c r="U94" s="25">
        <f t="shared" si="82"/>
        <v>-0.5</v>
      </c>
      <c r="V94" s="61">
        <f t="shared" si="73"/>
        <v>73.98</v>
      </c>
      <c r="W94" s="61">
        <f t="shared" si="70"/>
        <v>69.5</v>
      </c>
      <c r="X94" s="59">
        <f t="shared" si="74"/>
        <v>1.0644604316546764</v>
      </c>
      <c r="Y94" s="60">
        <f t="shared" si="75"/>
        <v>0.73980000000000001</v>
      </c>
      <c r="Z94" s="32">
        <f t="shared" si="76"/>
        <v>7398</v>
      </c>
      <c r="AA94" s="28" t="s">
        <v>64</v>
      </c>
      <c r="AE94" s="101" t="s">
        <v>301</v>
      </c>
      <c r="AH94" s="38" t="s">
        <v>301</v>
      </c>
      <c r="AS94" s="42" t="s">
        <v>59</v>
      </c>
      <c r="AZ94" s="70">
        <v>7.3</v>
      </c>
      <c r="BG94" s="104" t="e">
        <f t="shared" si="83"/>
        <v>#VALUE!</v>
      </c>
      <c r="BH94" s="104" t="e">
        <f t="shared" si="84"/>
        <v>#VALUE!</v>
      </c>
      <c r="BI94" s="105"/>
      <c r="BJ94" s="105"/>
      <c r="BK94" s="104" t="s">
        <v>108</v>
      </c>
    </row>
    <row r="95" spans="1:63" x14ac:dyDescent="0.2">
      <c r="A95" s="92">
        <v>44482</v>
      </c>
      <c r="B95" s="28" t="s">
        <v>251</v>
      </c>
      <c r="C95" s="48" t="s">
        <v>97</v>
      </c>
      <c r="D95" s="24" t="str">
        <f t="shared" si="81"/>
        <v>Wed</v>
      </c>
      <c r="E95" s="45">
        <v>5.05</v>
      </c>
      <c r="F95" s="28" t="s">
        <v>61</v>
      </c>
      <c r="G95" s="28" t="s">
        <v>62</v>
      </c>
      <c r="H95" s="28" t="s">
        <v>67</v>
      </c>
      <c r="I95" s="100">
        <v>7</v>
      </c>
      <c r="K95" s="28" t="s">
        <v>212</v>
      </c>
      <c r="L95" s="37">
        <v>0.5</v>
      </c>
      <c r="M95" s="86" t="s">
        <v>219</v>
      </c>
      <c r="N95" s="28" t="s">
        <v>112</v>
      </c>
      <c r="R95" s="38">
        <v>18</v>
      </c>
      <c r="S95" s="56" t="s">
        <v>63</v>
      </c>
      <c r="T95" s="37" t="str">
        <f t="shared" si="80"/>
        <v>0.00</v>
      </c>
      <c r="U95" s="25">
        <f t="shared" si="82"/>
        <v>-0.5</v>
      </c>
      <c r="V95" s="61">
        <f t="shared" si="73"/>
        <v>73.48</v>
      </c>
      <c r="W95" s="61">
        <f t="shared" si="70"/>
        <v>70</v>
      </c>
      <c r="X95" s="59">
        <f t="shared" si="74"/>
        <v>1.0497142857142858</v>
      </c>
      <c r="Y95" s="60">
        <f t="shared" si="75"/>
        <v>0.73480000000000001</v>
      </c>
      <c r="Z95" s="32">
        <f t="shared" si="76"/>
        <v>7348</v>
      </c>
      <c r="AA95" s="28" t="s">
        <v>64</v>
      </c>
      <c r="AE95" s="101" t="s">
        <v>301</v>
      </c>
      <c r="AH95" s="38" t="s">
        <v>301</v>
      </c>
      <c r="AS95" s="42" t="s">
        <v>59</v>
      </c>
      <c r="AT95" s="70">
        <v>18</v>
      </c>
      <c r="BG95" s="104" t="e">
        <f t="shared" si="83"/>
        <v>#VALUE!</v>
      </c>
      <c r="BH95" s="104" t="e">
        <f t="shared" si="84"/>
        <v>#VALUE!</v>
      </c>
      <c r="BI95" s="105"/>
      <c r="BJ95" s="105"/>
      <c r="BK95" s="104" t="s">
        <v>108</v>
      </c>
    </row>
    <row r="96" spans="1:63" x14ac:dyDescent="0.2">
      <c r="A96" s="92">
        <v>44485</v>
      </c>
      <c r="B96" s="28" t="s">
        <v>251</v>
      </c>
      <c r="C96" s="48" t="s">
        <v>85</v>
      </c>
      <c r="D96" s="24" t="str">
        <f t="shared" si="81"/>
        <v>Sat</v>
      </c>
      <c r="E96" s="45">
        <v>5.15</v>
      </c>
      <c r="F96" s="28" t="s">
        <v>61</v>
      </c>
      <c r="G96" s="28" t="s">
        <v>62</v>
      </c>
      <c r="H96" s="28" t="s">
        <v>67</v>
      </c>
      <c r="I96" s="100">
        <v>9</v>
      </c>
      <c r="J96" s="100">
        <v>4</v>
      </c>
      <c r="K96" s="28" t="s">
        <v>117</v>
      </c>
      <c r="L96" s="37">
        <v>1</v>
      </c>
      <c r="M96" s="86" t="s">
        <v>220</v>
      </c>
      <c r="N96" s="28" t="s">
        <v>112</v>
      </c>
      <c r="R96" s="38">
        <v>34</v>
      </c>
      <c r="S96" s="56" t="s">
        <v>63</v>
      </c>
      <c r="T96" s="37" t="str">
        <f t="shared" si="80"/>
        <v>0.00</v>
      </c>
      <c r="U96" s="25">
        <f t="shared" si="82"/>
        <v>-1</v>
      </c>
      <c r="V96" s="61">
        <f t="shared" si="73"/>
        <v>72.48</v>
      </c>
      <c r="W96" s="61">
        <f t="shared" si="70"/>
        <v>71</v>
      </c>
      <c r="X96" s="59">
        <f t="shared" si="74"/>
        <v>1.0208450704225354</v>
      </c>
      <c r="Y96" s="60">
        <f t="shared" si="75"/>
        <v>0.7248</v>
      </c>
      <c r="Z96" s="32">
        <f t="shared" si="76"/>
        <v>7248</v>
      </c>
      <c r="AA96" s="28" t="s">
        <v>64</v>
      </c>
      <c r="AE96" s="26">
        <v>34</v>
      </c>
      <c r="AH96" s="26">
        <v>20.92</v>
      </c>
      <c r="AS96" s="42" t="s">
        <v>59</v>
      </c>
      <c r="AZ96" s="70">
        <v>9.25</v>
      </c>
      <c r="BG96" s="104">
        <f t="shared" si="83"/>
        <v>19.920000000000002</v>
      </c>
      <c r="BH96" s="104">
        <f t="shared" si="84"/>
        <v>19.724800000000002</v>
      </c>
      <c r="BI96" s="105"/>
      <c r="BJ96" s="105"/>
      <c r="BK96" s="106">
        <v>19</v>
      </c>
    </row>
    <row r="97" spans="1:63" x14ac:dyDescent="0.2">
      <c r="A97" s="92">
        <v>44485</v>
      </c>
      <c r="B97" s="28" t="s">
        <v>251</v>
      </c>
      <c r="C97" s="48" t="s">
        <v>85</v>
      </c>
      <c r="D97" s="24" t="str">
        <f t="shared" ref="D97:D120" si="85">TEXT(A97,"ddd")</f>
        <v>Sat</v>
      </c>
      <c r="E97" s="45">
        <v>5.15</v>
      </c>
      <c r="F97" s="28" t="s">
        <v>61</v>
      </c>
      <c r="G97" s="28" t="s">
        <v>62</v>
      </c>
      <c r="H97" s="28" t="s">
        <v>67</v>
      </c>
      <c r="I97" s="100">
        <v>9</v>
      </c>
      <c r="J97" s="100">
        <v>4</v>
      </c>
      <c r="K97" s="28" t="s">
        <v>117</v>
      </c>
      <c r="L97" s="37">
        <v>1</v>
      </c>
      <c r="M97" s="86" t="s">
        <v>220</v>
      </c>
      <c r="N97" s="28" t="s">
        <v>114</v>
      </c>
      <c r="R97" s="38">
        <v>9.25</v>
      </c>
      <c r="S97" s="56" t="s">
        <v>63</v>
      </c>
      <c r="T97" s="37" t="str">
        <f t="shared" si="80"/>
        <v>0.00</v>
      </c>
      <c r="U97" s="25">
        <f t="shared" ref="U97:U120" si="86">-$L97+T97</f>
        <v>-1</v>
      </c>
      <c r="V97" s="61">
        <f t="shared" si="73"/>
        <v>71.48</v>
      </c>
      <c r="W97" s="61">
        <f t="shared" si="70"/>
        <v>72</v>
      </c>
      <c r="X97" s="59">
        <f t="shared" si="74"/>
        <v>0.99277777777777787</v>
      </c>
      <c r="Y97" s="60">
        <f t="shared" si="75"/>
        <v>0.71479999999999999</v>
      </c>
      <c r="Z97" s="32">
        <f t="shared" si="76"/>
        <v>7148</v>
      </c>
      <c r="AA97" s="28" t="s">
        <v>64</v>
      </c>
      <c r="AE97" s="26">
        <v>9.25</v>
      </c>
      <c r="AH97" s="26">
        <v>4.4000000000000004</v>
      </c>
      <c r="AS97" s="42" t="s">
        <v>59</v>
      </c>
      <c r="BG97" s="104">
        <f t="shared" si="83"/>
        <v>3.4000000000000004</v>
      </c>
      <c r="BH97" s="104">
        <f t="shared" si="84"/>
        <v>4.1959999999999997</v>
      </c>
      <c r="BI97" s="105"/>
      <c r="BJ97" s="105"/>
      <c r="BK97" s="106">
        <v>3.8</v>
      </c>
    </row>
    <row r="98" spans="1:63" x14ac:dyDescent="0.2">
      <c r="A98" s="92">
        <v>44485</v>
      </c>
      <c r="B98" s="28" t="s">
        <v>251</v>
      </c>
      <c r="C98" s="48" t="s">
        <v>85</v>
      </c>
      <c r="D98" s="24" t="str">
        <f t="shared" si="85"/>
        <v>Sat</v>
      </c>
      <c r="E98" s="45">
        <v>5.15</v>
      </c>
      <c r="F98" s="28" t="s">
        <v>61</v>
      </c>
      <c r="G98" s="28" t="s">
        <v>62</v>
      </c>
      <c r="H98" s="28" t="s">
        <v>67</v>
      </c>
      <c r="I98" s="100">
        <v>9</v>
      </c>
      <c r="J98" s="100">
        <v>15</v>
      </c>
      <c r="K98" s="28" t="s">
        <v>170</v>
      </c>
      <c r="L98" s="37">
        <v>1</v>
      </c>
      <c r="M98" s="86" t="s">
        <v>221</v>
      </c>
      <c r="N98" s="28" t="s">
        <v>112</v>
      </c>
      <c r="R98" s="38">
        <v>9.5</v>
      </c>
      <c r="S98" s="56" t="s">
        <v>63</v>
      </c>
      <c r="T98" s="37" t="str">
        <f t="shared" si="80"/>
        <v>0.00</v>
      </c>
      <c r="U98" s="25">
        <f t="shared" si="86"/>
        <v>-1</v>
      </c>
      <c r="V98" s="61">
        <f t="shared" si="73"/>
        <v>70.48</v>
      </c>
      <c r="W98" s="61">
        <f t="shared" si="70"/>
        <v>73</v>
      </c>
      <c r="X98" s="59">
        <f t="shared" si="74"/>
        <v>0.96547945205479457</v>
      </c>
      <c r="Y98" s="60">
        <f t="shared" si="75"/>
        <v>0.70480000000000009</v>
      </c>
      <c r="Z98" s="32">
        <f t="shared" si="76"/>
        <v>7048</v>
      </c>
      <c r="AA98" s="28" t="s">
        <v>64</v>
      </c>
      <c r="AE98" s="26">
        <v>19</v>
      </c>
      <c r="AH98" s="26">
        <v>17.02</v>
      </c>
      <c r="AS98" s="42" t="s">
        <v>59</v>
      </c>
      <c r="AT98" s="70">
        <v>9.5</v>
      </c>
      <c r="BG98" s="104">
        <f t="shared" si="83"/>
        <v>16.02</v>
      </c>
      <c r="BH98" s="104">
        <f t="shared" si="84"/>
        <v>16.058799999999998</v>
      </c>
      <c r="BI98" s="105"/>
      <c r="BJ98" s="105"/>
      <c r="BK98" s="106">
        <v>16</v>
      </c>
    </row>
    <row r="99" spans="1:63" x14ac:dyDescent="0.2">
      <c r="A99" s="92">
        <v>44485</v>
      </c>
      <c r="B99" s="28" t="s">
        <v>251</v>
      </c>
      <c r="C99" s="48" t="s">
        <v>85</v>
      </c>
      <c r="D99" s="24" t="str">
        <f t="shared" si="85"/>
        <v>Sat</v>
      </c>
      <c r="E99" s="45">
        <v>5.15</v>
      </c>
      <c r="F99" s="28" t="s">
        <v>61</v>
      </c>
      <c r="G99" s="28" t="s">
        <v>62</v>
      </c>
      <c r="H99" s="28" t="s">
        <v>67</v>
      </c>
      <c r="I99" s="100">
        <v>9</v>
      </c>
      <c r="J99" s="100">
        <v>15</v>
      </c>
      <c r="K99" s="28" t="s">
        <v>170</v>
      </c>
      <c r="L99" s="37">
        <v>1</v>
      </c>
      <c r="M99" s="86" t="s">
        <v>221</v>
      </c>
      <c r="N99" s="28" t="s">
        <v>114</v>
      </c>
      <c r="R99" s="38">
        <v>3.1</v>
      </c>
      <c r="S99" s="56" t="s">
        <v>63</v>
      </c>
      <c r="T99" s="37" t="str">
        <f t="shared" si="80"/>
        <v>0.00</v>
      </c>
      <c r="U99" s="25">
        <f t="shared" si="86"/>
        <v>-1</v>
      </c>
      <c r="V99" s="61">
        <f t="shared" si="73"/>
        <v>69.48</v>
      </c>
      <c r="W99" s="61">
        <f t="shared" si="70"/>
        <v>74</v>
      </c>
      <c r="X99" s="59">
        <f t="shared" si="74"/>
        <v>0.93891891891891899</v>
      </c>
      <c r="Y99" s="60">
        <f t="shared" si="75"/>
        <v>0.69480000000000008</v>
      </c>
      <c r="Z99" s="32">
        <f t="shared" si="76"/>
        <v>6948</v>
      </c>
      <c r="AA99" s="28" t="s">
        <v>64</v>
      </c>
      <c r="AE99" s="26">
        <v>4.2</v>
      </c>
      <c r="AH99" s="26">
        <v>4.2</v>
      </c>
      <c r="AS99" s="42" t="s">
        <v>59</v>
      </c>
      <c r="AZ99" s="70">
        <v>3.1</v>
      </c>
      <c r="BG99" s="104">
        <f t="shared" si="83"/>
        <v>3.2</v>
      </c>
      <c r="BH99" s="104">
        <f t="shared" si="84"/>
        <v>4.008</v>
      </c>
      <c r="BI99" s="105"/>
      <c r="BJ99" s="105"/>
      <c r="BK99" s="106">
        <v>4.0999999999999996</v>
      </c>
    </row>
    <row r="100" spans="1:63" x14ac:dyDescent="0.2">
      <c r="A100" s="92">
        <v>44485</v>
      </c>
      <c r="B100" s="28" t="s">
        <v>251</v>
      </c>
      <c r="C100" s="48" t="s">
        <v>85</v>
      </c>
      <c r="D100" s="24" t="str">
        <f t="shared" si="85"/>
        <v>Sat</v>
      </c>
      <c r="E100" s="45">
        <v>5.15</v>
      </c>
      <c r="F100" s="28" t="s">
        <v>61</v>
      </c>
      <c r="G100" s="28" t="s">
        <v>62</v>
      </c>
      <c r="H100" s="28" t="s">
        <v>67</v>
      </c>
      <c r="I100" s="100">
        <v>9</v>
      </c>
      <c r="J100" s="100">
        <v>9</v>
      </c>
      <c r="K100" s="28" t="s">
        <v>145</v>
      </c>
      <c r="L100" s="37">
        <v>0.5</v>
      </c>
      <c r="M100" s="86" t="s">
        <v>222</v>
      </c>
      <c r="N100" s="28" t="s">
        <v>112</v>
      </c>
      <c r="R100" s="38">
        <v>34</v>
      </c>
      <c r="S100" s="56" t="s">
        <v>63</v>
      </c>
      <c r="T100" s="37" t="str">
        <f t="shared" si="80"/>
        <v>0.00</v>
      </c>
      <c r="U100" s="25">
        <f t="shared" si="86"/>
        <v>-0.5</v>
      </c>
      <c r="V100" s="61">
        <f t="shared" si="73"/>
        <v>68.98</v>
      </c>
      <c r="W100" s="61">
        <f t="shared" si="70"/>
        <v>74.5</v>
      </c>
      <c r="X100" s="59">
        <f t="shared" si="74"/>
        <v>0.92590604026845647</v>
      </c>
      <c r="Y100" s="60">
        <f t="shared" si="75"/>
        <v>0.68980000000000008</v>
      </c>
      <c r="Z100" s="32">
        <f t="shared" si="76"/>
        <v>6898</v>
      </c>
      <c r="AA100" s="28" t="s">
        <v>64</v>
      </c>
      <c r="AE100" s="26">
        <v>126</v>
      </c>
      <c r="AH100" s="26">
        <v>120.24</v>
      </c>
      <c r="AS100" s="42" t="s">
        <v>59</v>
      </c>
      <c r="AT100" s="70">
        <v>34</v>
      </c>
      <c r="BG100" s="104">
        <f t="shared" si="83"/>
        <v>59.62</v>
      </c>
      <c r="BH100" s="104">
        <f t="shared" si="84"/>
        <v>113.08559999999999</v>
      </c>
      <c r="BI100" s="105"/>
      <c r="BJ100" s="105"/>
      <c r="BK100" s="106">
        <v>105.6</v>
      </c>
    </row>
    <row r="101" spans="1:63" x14ac:dyDescent="0.2">
      <c r="A101" s="92">
        <v>44485</v>
      </c>
      <c r="B101" s="28" t="s">
        <v>251</v>
      </c>
      <c r="C101" s="48" t="s">
        <v>85</v>
      </c>
      <c r="D101" s="24" t="str">
        <f t="shared" si="85"/>
        <v>Sat</v>
      </c>
      <c r="E101" s="45">
        <v>5.15</v>
      </c>
      <c r="F101" s="28" t="s">
        <v>61</v>
      </c>
      <c r="G101" s="28" t="s">
        <v>62</v>
      </c>
      <c r="H101" s="28" t="s">
        <v>67</v>
      </c>
      <c r="I101" s="100">
        <v>9</v>
      </c>
      <c r="J101" s="100">
        <v>9</v>
      </c>
      <c r="K101" s="28" t="s">
        <v>145</v>
      </c>
      <c r="L101" s="37">
        <v>0.5</v>
      </c>
      <c r="M101" s="86" t="s">
        <v>222</v>
      </c>
      <c r="N101" s="28" t="s">
        <v>114</v>
      </c>
      <c r="R101" s="38">
        <v>9.5</v>
      </c>
      <c r="S101" s="56" t="s">
        <v>63</v>
      </c>
      <c r="T101" s="37" t="str">
        <f t="shared" si="80"/>
        <v>0.00</v>
      </c>
      <c r="U101" s="25">
        <f t="shared" si="86"/>
        <v>-0.5</v>
      </c>
      <c r="V101" s="61">
        <f t="shared" si="73"/>
        <v>68.48</v>
      </c>
      <c r="W101" s="61">
        <f t="shared" ref="W101:W132" si="87">L101+W100</f>
        <v>75</v>
      </c>
      <c r="X101" s="59">
        <f t="shared" si="74"/>
        <v>0.91306666666666669</v>
      </c>
      <c r="Y101" s="60">
        <f t="shared" si="75"/>
        <v>0.68480000000000008</v>
      </c>
      <c r="Z101" s="32">
        <f t="shared" si="76"/>
        <v>6848</v>
      </c>
      <c r="AA101" s="28" t="s">
        <v>64</v>
      </c>
      <c r="AE101" s="26">
        <v>23</v>
      </c>
      <c r="AH101" s="26">
        <v>23</v>
      </c>
      <c r="AS101" s="42" t="s">
        <v>59</v>
      </c>
      <c r="AZ101" s="70">
        <v>9.5</v>
      </c>
      <c r="BG101" s="104">
        <f t="shared" si="83"/>
        <v>11</v>
      </c>
      <c r="BH101" s="104">
        <f t="shared" si="84"/>
        <v>21.68</v>
      </c>
      <c r="BI101" s="105"/>
      <c r="BJ101" s="105"/>
      <c r="BK101" s="106">
        <v>15.5</v>
      </c>
    </row>
    <row r="102" spans="1:63" x14ac:dyDescent="0.2">
      <c r="A102" s="92">
        <v>44485</v>
      </c>
      <c r="B102" s="28" t="s">
        <v>251</v>
      </c>
      <c r="C102" s="48" t="s">
        <v>85</v>
      </c>
      <c r="D102" s="24" t="str">
        <f t="shared" si="85"/>
        <v>Sat</v>
      </c>
      <c r="E102" s="45">
        <v>5.15</v>
      </c>
      <c r="F102" s="28" t="s">
        <v>61</v>
      </c>
      <c r="G102" s="28" t="s">
        <v>62</v>
      </c>
      <c r="H102" s="28" t="s">
        <v>67</v>
      </c>
      <c r="I102" s="100">
        <v>9</v>
      </c>
      <c r="J102" s="100">
        <v>3</v>
      </c>
      <c r="K102" s="28" t="s">
        <v>190</v>
      </c>
      <c r="L102" s="37">
        <v>0.5</v>
      </c>
      <c r="M102" s="86" t="s">
        <v>223</v>
      </c>
      <c r="N102" s="28" t="s">
        <v>112</v>
      </c>
      <c r="R102" s="38">
        <v>26</v>
      </c>
      <c r="S102" s="56" t="s">
        <v>63</v>
      </c>
      <c r="T102" s="37" t="str">
        <f t="shared" si="80"/>
        <v>0.00</v>
      </c>
      <c r="U102" s="25">
        <f t="shared" si="86"/>
        <v>-0.5</v>
      </c>
      <c r="V102" s="61">
        <f t="shared" si="73"/>
        <v>67.98</v>
      </c>
      <c r="W102" s="61">
        <f t="shared" si="87"/>
        <v>75.5</v>
      </c>
      <c r="X102" s="59">
        <f t="shared" si="74"/>
        <v>0.90039735099337759</v>
      </c>
      <c r="Y102" s="60">
        <f t="shared" si="75"/>
        <v>0.67980000000000007</v>
      </c>
      <c r="Z102" s="32">
        <f t="shared" si="76"/>
        <v>6798</v>
      </c>
      <c r="AA102" s="28" t="s">
        <v>64</v>
      </c>
      <c r="AE102" s="26">
        <v>26</v>
      </c>
      <c r="AH102" s="26">
        <v>25.86</v>
      </c>
      <c r="AS102" s="42" t="s">
        <v>59</v>
      </c>
      <c r="AT102" s="70">
        <v>26</v>
      </c>
      <c r="BG102" s="104">
        <f t="shared" si="83"/>
        <v>12.43</v>
      </c>
      <c r="BH102" s="104">
        <f t="shared" si="84"/>
        <v>24.368399999999998</v>
      </c>
      <c r="BI102" s="105"/>
      <c r="BJ102" s="105"/>
      <c r="BK102" s="106">
        <v>21</v>
      </c>
    </row>
    <row r="103" spans="1:63" x14ac:dyDescent="0.2">
      <c r="A103" s="92">
        <v>44485</v>
      </c>
      <c r="B103" s="28" t="s">
        <v>251</v>
      </c>
      <c r="C103" s="48" t="s">
        <v>85</v>
      </c>
      <c r="D103" s="24" t="str">
        <f t="shared" si="85"/>
        <v>Sat</v>
      </c>
      <c r="E103" s="45">
        <v>5.15</v>
      </c>
      <c r="F103" s="28" t="s">
        <v>61</v>
      </c>
      <c r="G103" s="28" t="s">
        <v>62</v>
      </c>
      <c r="H103" s="28" t="s">
        <v>67</v>
      </c>
      <c r="I103" s="100">
        <v>9</v>
      </c>
      <c r="J103" s="100">
        <v>3</v>
      </c>
      <c r="K103" s="28" t="s">
        <v>190</v>
      </c>
      <c r="L103" s="37">
        <v>0.5</v>
      </c>
      <c r="M103" s="86" t="s">
        <v>223</v>
      </c>
      <c r="N103" s="28" t="s">
        <v>114</v>
      </c>
      <c r="R103" s="38">
        <v>7.5</v>
      </c>
      <c r="S103" s="56" t="s">
        <v>63</v>
      </c>
      <c r="T103" s="37" t="str">
        <f t="shared" si="80"/>
        <v>0.00</v>
      </c>
      <c r="U103" s="25">
        <f t="shared" si="86"/>
        <v>-0.5</v>
      </c>
      <c r="V103" s="61">
        <f t="shared" si="73"/>
        <v>67.48</v>
      </c>
      <c r="W103" s="61">
        <f t="shared" si="87"/>
        <v>76</v>
      </c>
      <c r="X103" s="59">
        <f t="shared" si="74"/>
        <v>0.88789473684210529</v>
      </c>
      <c r="Y103" s="60">
        <f t="shared" si="75"/>
        <v>0.67480000000000007</v>
      </c>
      <c r="Z103" s="32">
        <f t="shared" si="76"/>
        <v>6748</v>
      </c>
      <c r="AA103" s="28" t="s">
        <v>64</v>
      </c>
      <c r="AE103" s="26">
        <v>7.5</v>
      </c>
      <c r="AH103" s="26">
        <v>5.82</v>
      </c>
      <c r="AS103" s="42" t="s">
        <v>59</v>
      </c>
      <c r="AZ103" s="70">
        <v>7.5</v>
      </c>
      <c r="BG103" s="104">
        <f t="shared" si="83"/>
        <v>2.41</v>
      </c>
      <c r="BH103" s="104">
        <f t="shared" si="84"/>
        <v>5.5308000000000002</v>
      </c>
      <c r="BI103" s="105"/>
      <c r="BJ103" s="105"/>
      <c r="BK103" s="106">
        <v>3.9</v>
      </c>
    </row>
    <row r="104" spans="1:63" x14ac:dyDescent="0.2">
      <c r="A104" s="92">
        <v>44485</v>
      </c>
      <c r="B104" s="28" t="s">
        <v>251</v>
      </c>
      <c r="C104" s="48" t="s">
        <v>85</v>
      </c>
      <c r="D104" s="24" t="str">
        <f t="shared" si="85"/>
        <v>Sat</v>
      </c>
      <c r="E104" s="45">
        <v>5.15</v>
      </c>
      <c r="F104" s="28" t="s">
        <v>61</v>
      </c>
      <c r="G104" s="28" t="s">
        <v>62</v>
      </c>
      <c r="H104" s="28" t="s">
        <v>67</v>
      </c>
      <c r="I104" s="100">
        <v>9</v>
      </c>
      <c r="J104" s="100">
        <v>8</v>
      </c>
      <c r="K104" s="28" t="s">
        <v>130</v>
      </c>
      <c r="L104" s="37">
        <v>0.3</v>
      </c>
      <c r="M104" s="86" t="s">
        <v>224</v>
      </c>
      <c r="N104" s="28" t="s">
        <v>112</v>
      </c>
      <c r="R104" s="38">
        <v>201</v>
      </c>
      <c r="S104" s="56" t="s">
        <v>63</v>
      </c>
      <c r="T104" s="37" t="str">
        <f t="shared" si="80"/>
        <v>0.00</v>
      </c>
      <c r="U104" s="25">
        <f t="shared" si="86"/>
        <v>-0.3</v>
      </c>
      <c r="V104" s="61">
        <f t="shared" si="73"/>
        <v>67.180000000000007</v>
      </c>
      <c r="W104" s="61">
        <f t="shared" si="87"/>
        <v>76.3</v>
      </c>
      <c r="X104" s="59">
        <f t="shared" si="74"/>
        <v>0.88047182175622551</v>
      </c>
      <c r="Y104" s="60">
        <f t="shared" si="75"/>
        <v>0.67180000000000006</v>
      </c>
      <c r="Z104" s="32">
        <f t="shared" si="76"/>
        <v>6718.0000000000009</v>
      </c>
      <c r="AA104" s="28" t="s">
        <v>64</v>
      </c>
      <c r="AE104" s="101" t="s">
        <v>301</v>
      </c>
      <c r="AH104" s="38" t="s">
        <v>301</v>
      </c>
      <c r="AS104" s="42" t="s">
        <v>59</v>
      </c>
      <c r="AT104" s="70">
        <v>201</v>
      </c>
      <c r="BG104" s="104" t="e">
        <f t="shared" si="83"/>
        <v>#VALUE!</v>
      </c>
      <c r="BH104" s="104" t="e">
        <f t="shared" si="84"/>
        <v>#VALUE!</v>
      </c>
      <c r="BI104" s="105"/>
      <c r="BJ104" s="105"/>
      <c r="BK104" s="104" t="s">
        <v>108</v>
      </c>
    </row>
    <row r="105" spans="1:63" x14ac:dyDescent="0.2">
      <c r="A105" s="92">
        <v>44485</v>
      </c>
      <c r="B105" s="28" t="s">
        <v>251</v>
      </c>
      <c r="C105" s="48" t="s">
        <v>85</v>
      </c>
      <c r="D105" s="24" t="str">
        <f t="shared" si="85"/>
        <v>Sat</v>
      </c>
      <c r="E105" s="45">
        <v>5.15</v>
      </c>
      <c r="F105" s="28" t="s">
        <v>61</v>
      </c>
      <c r="G105" s="28" t="s">
        <v>62</v>
      </c>
      <c r="H105" s="28" t="s">
        <v>67</v>
      </c>
      <c r="I105" s="100">
        <v>9</v>
      </c>
      <c r="J105" s="100">
        <v>8</v>
      </c>
      <c r="K105" s="28" t="s">
        <v>130</v>
      </c>
      <c r="L105" s="37">
        <v>0.3</v>
      </c>
      <c r="M105" s="86" t="s">
        <v>224</v>
      </c>
      <c r="N105" s="28" t="s">
        <v>114</v>
      </c>
      <c r="R105" s="38">
        <v>51</v>
      </c>
      <c r="S105" s="56" t="s">
        <v>63</v>
      </c>
      <c r="T105" s="37" t="str">
        <f t="shared" si="80"/>
        <v>0.00</v>
      </c>
      <c r="U105" s="25">
        <f t="shared" si="86"/>
        <v>-0.3</v>
      </c>
      <c r="V105" s="61">
        <f t="shared" si="73"/>
        <v>66.88000000000001</v>
      </c>
      <c r="W105" s="61">
        <f t="shared" si="87"/>
        <v>76.599999999999994</v>
      </c>
      <c r="X105" s="59">
        <f t="shared" si="74"/>
        <v>0.87310704960835528</v>
      </c>
      <c r="Y105" s="60">
        <f t="shared" si="75"/>
        <v>0.66880000000000006</v>
      </c>
      <c r="Z105" s="32">
        <f t="shared" si="76"/>
        <v>6688.0000000000009</v>
      </c>
      <c r="AA105" s="28" t="s">
        <v>64</v>
      </c>
      <c r="AE105" s="101" t="s">
        <v>301</v>
      </c>
      <c r="AH105" s="38" t="s">
        <v>301</v>
      </c>
      <c r="AS105" s="42" t="s">
        <v>59</v>
      </c>
      <c r="AZ105" s="70">
        <v>51</v>
      </c>
      <c r="BG105" s="104" t="e">
        <f t="shared" si="83"/>
        <v>#VALUE!</v>
      </c>
      <c r="BH105" s="104" t="e">
        <f t="shared" si="84"/>
        <v>#VALUE!</v>
      </c>
      <c r="BI105" s="105"/>
      <c r="BJ105" s="105"/>
      <c r="BK105" s="104" t="s">
        <v>108</v>
      </c>
    </row>
    <row r="106" spans="1:63" x14ac:dyDescent="0.2">
      <c r="A106" s="92">
        <v>44485</v>
      </c>
      <c r="B106" s="28" t="s">
        <v>251</v>
      </c>
      <c r="C106" s="48" t="s">
        <v>85</v>
      </c>
      <c r="D106" s="24" t="str">
        <f t="shared" si="85"/>
        <v>Sat</v>
      </c>
      <c r="E106" s="45">
        <v>5.15</v>
      </c>
      <c r="F106" s="28" t="s">
        <v>61</v>
      </c>
      <c r="G106" s="28" t="s">
        <v>62</v>
      </c>
      <c r="H106" s="28" t="s">
        <v>67</v>
      </c>
      <c r="I106" s="100">
        <v>9</v>
      </c>
      <c r="J106" s="100">
        <v>19</v>
      </c>
      <c r="K106" s="28" t="s">
        <v>194</v>
      </c>
      <c r="L106" s="37">
        <v>0.2</v>
      </c>
      <c r="M106" s="86" t="s">
        <v>225</v>
      </c>
      <c r="N106" s="28" t="s">
        <v>112</v>
      </c>
      <c r="R106" s="38">
        <v>201</v>
      </c>
      <c r="S106" s="56" t="s">
        <v>63</v>
      </c>
      <c r="T106" s="37" t="str">
        <f t="shared" si="80"/>
        <v>0.00</v>
      </c>
      <c r="U106" s="25">
        <f t="shared" si="86"/>
        <v>-0.2</v>
      </c>
      <c r="V106" s="61">
        <f t="shared" si="73"/>
        <v>66.680000000000007</v>
      </c>
      <c r="W106" s="61">
        <f t="shared" si="87"/>
        <v>76.8</v>
      </c>
      <c r="X106" s="59">
        <f t="shared" si="74"/>
        <v>0.86822916666666683</v>
      </c>
      <c r="Y106" s="60">
        <f t="shared" si="75"/>
        <v>0.66680000000000006</v>
      </c>
      <c r="Z106" s="32">
        <f t="shared" si="76"/>
        <v>6668.0000000000009</v>
      </c>
      <c r="AA106" s="28" t="s">
        <v>64</v>
      </c>
      <c r="AE106" s="26">
        <v>201</v>
      </c>
      <c r="AH106" s="26">
        <v>70.47</v>
      </c>
      <c r="AS106" s="42" t="s">
        <v>59</v>
      </c>
      <c r="AT106" s="70">
        <v>201</v>
      </c>
      <c r="BG106" s="104">
        <f t="shared" si="83"/>
        <v>13.894000000000002</v>
      </c>
      <c r="BH106" s="104">
        <f t="shared" si="84"/>
        <v>66.3018</v>
      </c>
      <c r="BI106" s="105"/>
      <c r="BJ106" s="105"/>
      <c r="BK106" s="106">
        <v>61</v>
      </c>
    </row>
    <row r="107" spans="1:63" x14ac:dyDescent="0.2">
      <c r="A107" s="92">
        <v>44485</v>
      </c>
      <c r="B107" s="28" t="s">
        <v>251</v>
      </c>
      <c r="C107" s="48" t="s">
        <v>85</v>
      </c>
      <c r="D107" s="24" t="str">
        <f t="shared" si="85"/>
        <v>Sat</v>
      </c>
      <c r="E107" s="45">
        <v>5.15</v>
      </c>
      <c r="F107" s="28" t="s">
        <v>61</v>
      </c>
      <c r="G107" s="28" t="s">
        <v>62</v>
      </c>
      <c r="H107" s="28" t="s">
        <v>67</v>
      </c>
      <c r="I107" s="100">
        <v>9</v>
      </c>
      <c r="J107" s="100">
        <v>19</v>
      </c>
      <c r="K107" s="28" t="s">
        <v>194</v>
      </c>
      <c r="L107" s="37">
        <v>0.2</v>
      </c>
      <c r="M107" s="86" t="s">
        <v>225</v>
      </c>
      <c r="N107" s="28" t="s">
        <v>114</v>
      </c>
      <c r="R107" s="38">
        <v>51</v>
      </c>
      <c r="S107" s="56" t="s">
        <v>63</v>
      </c>
      <c r="T107" s="37" t="str">
        <f t="shared" ref="T107:T138" si="88">IF(($AA107="W"),ROUND(($L107*$R107),2),"0.00")</f>
        <v>0.00</v>
      </c>
      <c r="U107" s="25">
        <f t="shared" si="86"/>
        <v>-0.2</v>
      </c>
      <c r="V107" s="61">
        <f t="shared" si="73"/>
        <v>66.48</v>
      </c>
      <c r="W107" s="61">
        <f t="shared" si="87"/>
        <v>77</v>
      </c>
      <c r="X107" s="59">
        <f t="shared" si="74"/>
        <v>0.86337662337662346</v>
      </c>
      <c r="Y107" s="60">
        <f t="shared" si="75"/>
        <v>0.66480000000000006</v>
      </c>
      <c r="Z107" s="32">
        <f t="shared" si="76"/>
        <v>6648</v>
      </c>
      <c r="AA107" s="28" t="s">
        <v>64</v>
      </c>
      <c r="AE107" s="26">
        <v>51</v>
      </c>
      <c r="AH107" s="26">
        <v>13</v>
      </c>
      <c r="AS107" s="42" t="s">
        <v>59</v>
      </c>
      <c r="AZ107" s="70">
        <v>51</v>
      </c>
      <c r="BG107" s="104">
        <f t="shared" si="83"/>
        <v>2.4</v>
      </c>
      <c r="BH107" s="104">
        <f t="shared" si="84"/>
        <v>12.28</v>
      </c>
      <c r="BI107" s="105"/>
      <c r="BJ107" s="105"/>
      <c r="BK107" s="106">
        <v>9.6</v>
      </c>
    </row>
    <row r="108" spans="1:63" x14ac:dyDescent="0.2">
      <c r="A108" s="92">
        <v>44492</v>
      </c>
      <c r="B108" s="28" t="s">
        <v>251</v>
      </c>
      <c r="C108" s="48" t="s">
        <v>94</v>
      </c>
      <c r="D108" s="24" t="str">
        <f t="shared" si="85"/>
        <v>Sat</v>
      </c>
      <c r="E108" s="45">
        <v>4.25</v>
      </c>
      <c r="F108" s="28" t="s">
        <v>61</v>
      </c>
      <c r="G108" s="28" t="s">
        <v>62</v>
      </c>
      <c r="H108" s="28" t="s">
        <v>69</v>
      </c>
      <c r="I108" s="100">
        <v>8</v>
      </c>
      <c r="J108" s="100">
        <v>11</v>
      </c>
      <c r="K108" s="28" t="s">
        <v>126</v>
      </c>
      <c r="L108" s="37">
        <v>0.5</v>
      </c>
      <c r="M108" s="86" t="s">
        <v>230</v>
      </c>
      <c r="N108" s="28" t="s">
        <v>112</v>
      </c>
      <c r="R108" s="38">
        <v>26</v>
      </c>
      <c r="S108" s="56" t="s">
        <v>63</v>
      </c>
      <c r="T108" s="37" t="str">
        <f t="shared" si="88"/>
        <v>0.00</v>
      </c>
      <c r="U108" s="25">
        <f t="shared" si="86"/>
        <v>-0.5</v>
      </c>
      <c r="V108" s="61">
        <f t="shared" si="73"/>
        <v>65.98</v>
      </c>
      <c r="W108" s="61">
        <f t="shared" si="87"/>
        <v>77.5</v>
      </c>
      <c r="X108" s="59">
        <f t="shared" si="74"/>
        <v>0.85135483870967743</v>
      </c>
      <c r="Y108" s="60">
        <f t="shared" si="75"/>
        <v>0.65980000000000005</v>
      </c>
      <c r="Z108" s="32">
        <f t="shared" si="76"/>
        <v>6598</v>
      </c>
      <c r="AA108" s="28" t="s">
        <v>64</v>
      </c>
      <c r="AE108" s="26">
        <v>26</v>
      </c>
      <c r="AH108" s="26">
        <v>13.49</v>
      </c>
      <c r="AS108" s="42" t="s">
        <v>59</v>
      </c>
      <c r="AT108" s="70">
        <v>26</v>
      </c>
      <c r="BG108" s="104">
        <f t="shared" si="83"/>
        <v>6.2450000000000001</v>
      </c>
      <c r="BH108" s="104">
        <f t="shared" ref="BH108:BH127" si="89">0.94*(AH108-1)+1</f>
        <v>12.740599999999999</v>
      </c>
      <c r="BI108" s="105"/>
      <c r="BJ108" s="105"/>
      <c r="BK108" s="106">
        <v>12.7</v>
      </c>
    </row>
    <row r="109" spans="1:63" x14ac:dyDescent="0.2">
      <c r="A109" s="92">
        <v>44492</v>
      </c>
      <c r="B109" s="28" t="s">
        <v>251</v>
      </c>
      <c r="C109" s="48" t="s">
        <v>94</v>
      </c>
      <c r="D109" s="24" t="str">
        <f t="shared" si="85"/>
        <v>Sat</v>
      </c>
      <c r="E109" s="45">
        <v>4.25</v>
      </c>
      <c r="F109" s="28" t="s">
        <v>61</v>
      </c>
      <c r="G109" s="28" t="s">
        <v>62</v>
      </c>
      <c r="H109" s="28" t="s">
        <v>69</v>
      </c>
      <c r="I109" s="100">
        <v>8</v>
      </c>
      <c r="J109" s="100">
        <v>11</v>
      </c>
      <c r="K109" s="28" t="s">
        <v>126</v>
      </c>
      <c r="L109" s="37">
        <v>0.5</v>
      </c>
      <c r="M109" s="86" t="s">
        <v>230</v>
      </c>
      <c r="N109" s="28" t="s">
        <v>114</v>
      </c>
      <c r="R109" s="38">
        <v>7.25</v>
      </c>
      <c r="S109" s="56" t="s">
        <v>63</v>
      </c>
      <c r="T109" s="37" t="str">
        <f t="shared" si="88"/>
        <v>0.00</v>
      </c>
      <c r="U109" s="25">
        <f t="shared" si="86"/>
        <v>-0.5</v>
      </c>
      <c r="V109" s="61">
        <f t="shared" si="73"/>
        <v>65.48</v>
      </c>
      <c r="W109" s="61">
        <f t="shared" si="87"/>
        <v>78</v>
      </c>
      <c r="X109" s="59">
        <f t="shared" si="74"/>
        <v>0.83948717948717955</v>
      </c>
      <c r="Y109" s="60">
        <f t="shared" si="75"/>
        <v>0.65480000000000005</v>
      </c>
      <c r="Z109" s="32">
        <f t="shared" si="76"/>
        <v>6548</v>
      </c>
      <c r="AA109" s="28" t="s">
        <v>64</v>
      </c>
      <c r="AE109" s="26">
        <v>7.25</v>
      </c>
      <c r="AH109" s="26">
        <v>3.12</v>
      </c>
      <c r="AS109" s="42" t="s">
        <v>59</v>
      </c>
      <c r="AZ109" s="70">
        <v>7.25</v>
      </c>
      <c r="BG109" s="104">
        <f t="shared" si="83"/>
        <v>1.06</v>
      </c>
      <c r="BH109" s="104">
        <f t="shared" si="89"/>
        <v>2.9927999999999999</v>
      </c>
      <c r="BI109" s="105"/>
      <c r="BJ109" s="105"/>
      <c r="BK109" s="106">
        <v>2.9</v>
      </c>
    </row>
    <row r="110" spans="1:63" x14ac:dyDescent="0.2">
      <c r="A110" s="92">
        <v>44492</v>
      </c>
      <c r="B110" s="28" t="s">
        <v>251</v>
      </c>
      <c r="C110" s="48" t="s">
        <v>94</v>
      </c>
      <c r="D110" s="24" t="str">
        <f t="shared" si="85"/>
        <v>Sat</v>
      </c>
      <c r="E110" s="45">
        <v>5.0999999999999996</v>
      </c>
      <c r="F110" s="28" t="s">
        <v>61</v>
      </c>
      <c r="G110" s="28" t="s">
        <v>62</v>
      </c>
      <c r="H110" s="28" t="s">
        <v>69</v>
      </c>
      <c r="I110" s="100">
        <v>9</v>
      </c>
      <c r="J110" s="100">
        <v>3</v>
      </c>
      <c r="K110" s="28" t="s">
        <v>226</v>
      </c>
      <c r="L110" s="37">
        <v>1</v>
      </c>
      <c r="M110" s="86" t="s">
        <v>227</v>
      </c>
      <c r="N110" s="28" t="s">
        <v>112</v>
      </c>
      <c r="R110" s="38">
        <v>26</v>
      </c>
      <c r="S110" s="56" t="s">
        <v>63</v>
      </c>
      <c r="T110" s="37" t="str">
        <f t="shared" si="88"/>
        <v>0.00</v>
      </c>
      <c r="U110" s="25">
        <f t="shared" si="86"/>
        <v>-1</v>
      </c>
      <c r="V110" s="61">
        <f t="shared" si="73"/>
        <v>64.48</v>
      </c>
      <c r="W110" s="61">
        <f t="shared" si="87"/>
        <v>79</v>
      </c>
      <c r="X110" s="59">
        <f t="shared" si="74"/>
        <v>0.81620253164556966</v>
      </c>
      <c r="Y110" s="60">
        <f t="shared" si="75"/>
        <v>0.64480000000000004</v>
      </c>
      <c r="Z110" s="32">
        <f t="shared" si="76"/>
        <v>6448</v>
      </c>
      <c r="AA110" s="28" t="s">
        <v>64</v>
      </c>
      <c r="AE110" s="101" t="s">
        <v>301</v>
      </c>
      <c r="AH110" s="38" t="s">
        <v>301</v>
      </c>
      <c r="AS110" s="42" t="s">
        <v>59</v>
      </c>
      <c r="AT110" s="70">
        <v>26</v>
      </c>
      <c r="BG110" s="104" t="e">
        <f t="shared" si="83"/>
        <v>#VALUE!</v>
      </c>
      <c r="BH110" s="104" t="e">
        <f t="shared" si="89"/>
        <v>#VALUE!</v>
      </c>
      <c r="BI110" s="105"/>
      <c r="BJ110" s="105"/>
      <c r="BK110" s="104" t="s">
        <v>108</v>
      </c>
    </row>
    <row r="111" spans="1:63" x14ac:dyDescent="0.2">
      <c r="A111" s="92">
        <v>44492</v>
      </c>
      <c r="B111" s="28" t="s">
        <v>251</v>
      </c>
      <c r="C111" s="48" t="s">
        <v>94</v>
      </c>
      <c r="D111" s="24" t="str">
        <f t="shared" si="85"/>
        <v>Sat</v>
      </c>
      <c r="E111" s="45">
        <v>5.0999999999999996</v>
      </c>
      <c r="F111" s="28" t="s">
        <v>61</v>
      </c>
      <c r="G111" s="28" t="s">
        <v>62</v>
      </c>
      <c r="H111" s="28" t="s">
        <v>69</v>
      </c>
      <c r="I111" s="100">
        <v>9</v>
      </c>
      <c r="J111" s="100">
        <v>8</v>
      </c>
      <c r="K111" s="29" t="s">
        <v>228</v>
      </c>
      <c r="L111" s="37">
        <v>0.5</v>
      </c>
      <c r="M111" s="86" t="s">
        <v>229</v>
      </c>
      <c r="N111" s="28" t="s">
        <v>112</v>
      </c>
      <c r="R111" s="38">
        <v>26</v>
      </c>
      <c r="S111" s="56">
        <v>1</v>
      </c>
      <c r="T111" s="37">
        <f t="shared" si="88"/>
        <v>13</v>
      </c>
      <c r="U111" s="25">
        <f t="shared" si="86"/>
        <v>12.5</v>
      </c>
      <c r="V111" s="61">
        <f t="shared" si="73"/>
        <v>76.98</v>
      </c>
      <c r="W111" s="61">
        <f t="shared" si="87"/>
        <v>79.5</v>
      </c>
      <c r="X111" s="59">
        <f t="shared" si="74"/>
        <v>0.96830188679245288</v>
      </c>
      <c r="Y111" s="60">
        <f t="shared" si="75"/>
        <v>0.76980000000000004</v>
      </c>
      <c r="Z111" s="32">
        <f t="shared" si="76"/>
        <v>7698</v>
      </c>
      <c r="AA111" s="28" t="s">
        <v>65</v>
      </c>
      <c r="AE111" s="26">
        <v>26</v>
      </c>
      <c r="AH111" s="26">
        <v>6.78</v>
      </c>
      <c r="AS111" s="42" t="s">
        <v>59</v>
      </c>
      <c r="AT111" s="70">
        <v>26</v>
      </c>
      <c r="AV111" s="70">
        <v>6.78</v>
      </c>
      <c r="BG111" s="104">
        <f t="shared" si="83"/>
        <v>2.89</v>
      </c>
      <c r="BH111" s="104">
        <f t="shared" si="89"/>
        <v>6.4332000000000003</v>
      </c>
      <c r="BI111" s="105"/>
      <c r="BJ111" s="105"/>
      <c r="BK111" s="106">
        <v>8</v>
      </c>
    </row>
    <row r="112" spans="1:63" x14ac:dyDescent="0.2">
      <c r="A112" s="92">
        <v>44492</v>
      </c>
      <c r="B112" s="28" t="s">
        <v>251</v>
      </c>
      <c r="C112" s="48" t="s">
        <v>94</v>
      </c>
      <c r="D112" s="24" t="str">
        <f t="shared" si="85"/>
        <v>Sat</v>
      </c>
      <c r="E112" s="45">
        <v>5.0999999999999996</v>
      </c>
      <c r="F112" s="28" t="s">
        <v>61</v>
      </c>
      <c r="G112" s="28" t="s">
        <v>62</v>
      </c>
      <c r="H112" s="28" t="s">
        <v>69</v>
      </c>
      <c r="I112" s="100">
        <v>9</v>
      </c>
      <c r="J112" s="100">
        <v>8</v>
      </c>
      <c r="K112" s="29" t="s">
        <v>228</v>
      </c>
      <c r="L112" s="37">
        <v>0.5</v>
      </c>
      <c r="M112" s="86" t="s">
        <v>229</v>
      </c>
      <c r="N112" s="28" t="s">
        <v>114</v>
      </c>
      <c r="R112" s="38">
        <v>7.5</v>
      </c>
      <c r="S112" s="56">
        <v>1</v>
      </c>
      <c r="T112" s="37">
        <f t="shared" si="88"/>
        <v>3.75</v>
      </c>
      <c r="U112" s="25">
        <f t="shared" si="86"/>
        <v>3.25</v>
      </c>
      <c r="V112" s="61">
        <f t="shared" si="73"/>
        <v>80.23</v>
      </c>
      <c r="W112" s="61">
        <f t="shared" si="87"/>
        <v>80</v>
      </c>
      <c r="X112" s="59">
        <f t="shared" si="74"/>
        <v>1.002875</v>
      </c>
      <c r="Y112" s="60">
        <f t="shared" si="75"/>
        <v>0.80230000000000001</v>
      </c>
      <c r="Z112" s="32">
        <f t="shared" si="76"/>
        <v>8023</v>
      </c>
      <c r="AA112" s="28" t="s">
        <v>65</v>
      </c>
      <c r="AE112" s="26">
        <v>7.5</v>
      </c>
      <c r="AH112" s="26">
        <v>2.64</v>
      </c>
      <c r="AS112" s="42" t="s">
        <v>59</v>
      </c>
      <c r="AZ112" s="70">
        <v>7.5</v>
      </c>
      <c r="BA112" s="70">
        <v>2.2999999999999998</v>
      </c>
      <c r="BB112" s="70">
        <v>2.64</v>
      </c>
      <c r="BG112" s="104">
        <f t="shared" si="83"/>
        <v>0.82000000000000006</v>
      </c>
      <c r="BH112" s="104">
        <f t="shared" si="89"/>
        <v>2.5415999999999999</v>
      </c>
      <c r="BI112" s="105"/>
      <c r="BJ112" s="105"/>
      <c r="BK112" s="106">
        <v>2.2999999999999998</v>
      </c>
    </row>
    <row r="113" spans="1:63" x14ac:dyDescent="0.2">
      <c r="A113" s="92">
        <v>44492</v>
      </c>
      <c r="B113" s="28" t="s">
        <v>251</v>
      </c>
      <c r="C113" s="48" t="s">
        <v>94</v>
      </c>
      <c r="D113" s="24" t="str">
        <f t="shared" si="85"/>
        <v>Sat</v>
      </c>
      <c r="E113" s="45">
        <v>5.35</v>
      </c>
      <c r="F113" s="28" t="s">
        <v>61</v>
      </c>
      <c r="G113" s="28" t="s">
        <v>62</v>
      </c>
      <c r="H113" s="28" t="s">
        <v>70</v>
      </c>
      <c r="I113" s="100">
        <v>9</v>
      </c>
      <c r="J113" s="100">
        <v>7</v>
      </c>
      <c r="K113" s="28" t="s">
        <v>172</v>
      </c>
      <c r="L113" s="37">
        <v>0.5</v>
      </c>
      <c r="M113" s="86" t="s">
        <v>231</v>
      </c>
      <c r="N113" s="28" t="s">
        <v>112</v>
      </c>
      <c r="R113" s="38">
        <v>51</v>
      </c>
      <c r="S113" s="56" t="s">
        <v>63</v>
      </c>
      <c r="T113" s="37" t="str">
        <f t="shared" si="88"/>
        <v>0.00</v>
      </c>
      <c r="U113" s="25">
        <f t="shared" si="86"/>
        <v>-0.5</v>
      </c>
      <c r="V113" s="61">
        <f t="shared" si="73"/>
        <v>79.73</v>
      </c>
      <c r="W113" s="61">
        <f t="shared" si="87"/>
        <v>80.5</v>
      </c>
      <c r="X113" s="59">
        <f t="shared" si="74"/>
        <v>0.99043478260869566</v>
      </c>
      <c r="Y113" s="60">
        <f t="shared" si="75"/>
        <v>0.79730000000000001</v>
      </c>
      <c r="Z113" s="32">
        <f t="shared" si="76"/>
        <v>7973</v>
      </c>
      <c r="AA113" s="28" t="s">
        <v>64</v>
      </c>
      <c r="AE113" s="26">
        <v>51</v>
      </c>
      <c r="AH113" s="26">
        <v>19.5</v>
      </c>
      <c r="AS113" s="42" t="s">
        <v>59</v>
      </c>
      <c r="AT113" s="70">
        <v>51</v>
      </c>
      <c r="BG113" s="104">
        <f t="shared" si="83"/>
        <v>9.25</v>
      </c>
      <c r="BH113" s="104">
        <f t="shared" si="89"/>
        <v>18.39</v>
      </c>
      <c r="BI113" s="105"/>
      <c r="BJ113" s="105"/>
      <c r="BK113" s="106">
        <v>15.5</v>
      </c>
    </row>
    <row r="114" spans="1:63" x14ac:dyDescent="0.2">
      <c r="A114" s="92">
        <v>44492</v>
      </c>
      <c r="B114" s="28" t="s">
        <v>251</v>
      </c>
      <c r="C114" s="48" t="s">
        <v>94</v>
      </c>
      <c r="D114" s="24" t="str">
        <f t="shared" si="85"/>
        <v>Sat</v>
      </c>
      <c r="E114" s="45">
        <v>5.35</v>
      </c>
      <c r="F114" s="28" t="s">
        <v>61</v>
      </c>
      <c r="G114" s="28" t="s">
        <v>62</v>
      </c>
      <c r="H114" s="28" t="s">
        <v>70</v>
      </c>
      <c r="I114" s="100">
        <v>9</v>
      </c>
      <c r="J114" s="100">
        <v>7</v>
      </c>
      <c r="K114" s="28" t="s">
        <v>172</v>
      </c>
      <c r="L114" s="37">
        <v>0.5</v>
      </c>
      <c r="M114" s="86" t="s">
        <v>231</v>
      </c>
      <c r="N114" s="28" t="s">
        <v>114</v>
      </c>
      <c r="R114" s="38">
        <v>14</v>
      </c>
      <c r="S114" s="56" t="s">
        <v>63</v>
      </c>
      <c r="T114" s="37" t="str">
        <f t="shared" si="88"/>
        <v>0.00</v>
      </c>
      <c r="U114" s="25">
        <f t="shared" si="86"/>
        <v>-0.5</v>
      </c>
      <c r="V114" s="61">
        <f t="shared" si="73"/>
        <v>79.23</v>
      </c>
      <c r="W114" s="61">
        <f t="shared" si="87"/>
        <v>81</v>
      </c>
      <c r="X114" s="59">
        <f t="shared" si="74"/>
        <v>0.97814814814814821</v>
      </c>
      <c r="Y114" s="60">
        <f t="shared" si="75"/>
        <v>0.7923</v>
      </c>
      <c r="Z114" s="32">
        <f t="shared" si="76"/>
        <v>7923</v>
      </c>
      <c r="AA114" s="28" t="s">
        <v>64</v>
      </c>
      <c r="AE114" s="26">
        <v>14</v>
      </c>
      <c r="AH114" s="26">
        <v>3.87</v>
      </c>
      <c r="AS114" s="42" t="s">
        <v>59</v>
      </c>
      <c r="AZ114" s="70">
        <v>14</v>
      </c>
      <c r="BG114" s="104">
        <f t="shared" si="83"/>
        <v>1.4350000000000001</v>
      </c>
      <c r="BH114" s="104">
        <f t="shared" si="89"/>
        <v>3.6978</v>
      </c>
      <c r="BI114" s="105"/>
      <c r="BJ114" s="105"/>
      <c r="BK114" s="106">
        <v>3.7</v>
      </c>
    </row>
    <row r="115" spans="1:63" x14ac:dyDescent="0.2">
      <c r="A115" s="92">
        <v>44492</v>
      </c>
      <c r="B115" s="28" t="s">
        <v>251</v>
      </c>
      <c r="C115" s="48" t="s">
        <v>94</v>
      </c>
      <c r="D115" s="24" t="str">
        <f t="shared" si="85"/>
        <v>Sat</v>
      </c>
      <c r="E115" s="45">
        <v>5.35</v>
      </c>
      <c r="F115" s="28" t="s">
        <v>61</v>
      </c>
      <c r="G115" s="28" t="s">
        <v>62</v>
      </c>
      <c r="H115" s="28" t="s">
        <v>70</v>
      </c>
      <c r="I115" s="100">
        <v>9</v>
      </c>
      <c r="J115" s="100">
        <v>1</v>
      </c>
      <c r="K115" s="28" t="s">
        <v>102</v>
      </c>
      <c r="L115" s="37">
        <v>0.2</v>
      </c>
      <c r="M115" s="86" t="s">
        <v>232</v>
      </c>
      <c r="N115" s="28" t="s">
        <v>112</v>
      </c>
      <c r="R115" s="38">
        <v>51</v>
      </c>
      <c r="S115" s="56" t="s">
        <v>63</v>
      </c>
      <c r="T115" s="37" t="str">
        <f t="shared" si="88"/>
        <v>0.00</v>
      </c>
      <c r="U115" s="25">
        <f t="shared" si="86"/>
        <v>-0.2</v>
      </c>
      <c r="V115" s="61">
        <f t="shared" si="73"/>
        <v>79.03</v>
      </c>
      <c r="W115" s="61">
        <f t="shared" si="87"/>
        <v>81.2</v>
      </c>
      <c r="X115" s="59">
        <f t="shared" si="74"/>
        <v>0.97327586206896555</v>
      </c>
      <c r="Y115" s="60">
        <f t="shared" si="75"/>
        <v>0.7903</v>
      </c>
      <c r="Z115" s="32">
        <f t="shared" si="76"/>
        <v>7903</v>
      </c>
      <c r="AA115" s="28" t="s">
        <v>64</v>
      </c>
      <c r="AE115" s="26">
        <v>51</v>
      </c>
      <c r="AH115" s="26">
        <v>28.31</v>
      </c>
      <c r="AS115" s="42" t="s">
        <v>59</v>
      </c>
      <c r="AT115" s="70">
        <v>51</v>
      </c>
      <c r="BG115" s="104">
        <f t="shared" si="83"/>
        <v>5.4619999999999997</v>
      </c>
      <c r="BH115" s="104">
        <f t="shared" si="89"/>
        <v>26.671399999999998</v>
      </c>
      <c r="BI115" s="105"/>
      <c r="BJ115" s="105"/>
      <c r="BK115" s="106">
        <v>24.7</v>
      </c>
    </row>
    <row r="116" spans="1:63" x14ac:dyDescent="0.2">
      <c r="A116" s="92">
        <v>44492</v>
      </c>
      <c r="B116" s="28" t="s">
        <v>251</v>
      </c>
      <c r="C116" s="48" t="s">
        <v>94</v>
      </c>
      <c r="D116" s="24" t="str">
        <f t="shared" si="85"/>
        <v>Sat</v>
      </c>
      <c r="E116" s="45">
        <v>5.35</v>
      </c>
      <c r="F116" s="28" t="s">
        <v>61</v>
      </c>
      <c r="G116" s="28" t="s">
        <v>62</v>
      </c>
      <c r="H116" s="28" t="s">
        <v>70</v>
      </c>
      <c r="I116" s="100">
        <v>9</v>
      </c>
      <c r="J116" s="100">
        <v>1</v>
      </c>
      <c r="K116" s="28" t="s">
        <v>102</v>
      </c>
      <c r="L116" s="37">
        <v>0.3</v>
      </c>
      <c r="M116" s="86" t="s">
        <v>232</v>
      </c>
      <c r="N116" s="28" t="s">
        <v>114</v>
      </c>
      <c r="R116" s="38">
        <v>9</v>
      </c>
      <c r="S116" s="56" t="s">
        <v>63</v>
      </c>
      <c r="T116" s="37" t="str">
        <f t="shared" si="88"/>
        <v>0.00</v>
      </c>
      <c r="U116" s="25">
        <f t="shared" si="86"/>
        <v>-0.3</v>
      </c>
      <c r="V116" s="61">
        <f t="shared" si="73"/>
        <v>78.73</v>
      </c>
      <c r="W116" s="61">
        <f t="shared" si="87"/>
        <v>81.5</v>
      </c>
      <c r="X116" s="59">
        <f t="shared" si="74"/>
        <v>0.9660122699386503</v>
      </c>
      <c r="Y116" s="60">
        <f t="shared" si="75"/>
        <v>0.7873</v>
      </c>
      <c r="Z116" s="32">
        <f t="shared" si="76"/>
        <v>7873</v>
      </c>
      <c r="AA116" s="28" t="s">
        <v>64</v>
      </c>
      <c r="AE116" s="26">
        <v>9</v>
      </c>
      <c r="AH116" s="26">
        <v>6</v>
      </c>
      <c r="AS116" s="42" t="s">
        <v>59</v>
      </c>
      <c r="AZ116" s="70">
        <v>9</v>
      </c>
      <c r="BG116" s="104">
        <f t="shared" si="83"/>
        <v>1.4999999999999998</v>
      </c>
      <c r="BH116" s="104">
        <f t="shared" si="89"/>
        <v>5.6999999999999993</v>
      </c>
      <c r="BI116" s="105"/>
      <c r="BJ116" s="105"/>
      <c r="BK116" s="106">
        <v>5.3</v>
      </c>
    </row>
    <row r="117" spans="1:63" x14ac:dyDescent="0.2">
      <c r="A117" s="92">
        <v>44492</v>
      </c>
      <c r="B117" s="28" t="s">
        <v>251</v>
      </c>
      <c r="C117" s="48" t="s">
        <v>94</v>
      </c>
      <c r="D117" s="24" t="str">
        <f t="shared" si="85"/>
        <v>Sat</v>
      </c>
      <c r="E117" s="45">
        <v>5.35</v>
      </c>
      <c r="F117" s="28" t="s">
        <v>61</v>
      </c>
      <c r="G117" s="28" t="s">
        <v>62</v>
      </c>
      <c r="H117" s="28" t="s">
        <v>70</v>
      </c>
      <c r="I117" s="100">
        <v>9</v>
      </c>
      <c r="J117" s="100">
        <v>11</v>
      </c>
      <c r="K117" s="28" t="s">
        <v>171</v>
      </c>
      <c r="L117" s="37">
        <v>0.3</v>
      </c>
      <c r="M117" s="86" t="s">
        <v>233</v>
      </c>
      <c r="N117" s="28" t="s">
        <v>112</v>
      </c>
      <c r="R117" s="38">
        <v>101</v>
      </c>
      <c r="S117" s="56" t="s">
        <v>63</v>
      </c>
      <c r="T117" s="37" t="str">
        <f t="shared" si="88"/>
        <v>0.00</v>
      </c>
      <c r="U117" s="25">
        <f t="shared" si="86"/>
        <v>-0.3</v>
      </c>
      <c r="V117" s="61">
        <f t="shared" si="73"/>
        <v>78.430000000000007</v>
      </c>
      <c r="W117" s="61">
        <f t="shared" si="87"/>
        <v>81.8</v>
      </c>
      <c r="X117" s="59">
        <f t="shared" si="74"/>
        <v>0.95880195599022011</v>
      </c>
      <c r="Y117" s="60">
        <f t="shared" si="75"/>
        <v>0.78430000000000011</v>
      </c>
      <c r="Z117" s="32">
        <f t="shared" si="76"/>
        <v>7843.0000000000009</v>
      </c>
      <c r="AA117" s="28" t="s">
        <v>64</v>
      </c>
      <c r="AE117" s="26">
        <v>101</v>
      </c>
      <c r="AH117" s="26">
        <v>27</v>
      </c>
      <c r="AS117" s="42" t="s">
        <v>59</v>
      </c>
      <c r="AT117" s="70">
        <v>101</v>
      </c>
      <c r="BG117" s="104">
        <f t="shared" si="83"/>
        <v>7.8</v>
      </c>
      <c r="BH117" s="104">
        <f t="shared" si="89"/>
        <v>25.439999999999998</v>
      </c>
      <c r="BI117" s="105"/>
      <c r="BJ117" s="105"/>
      <c r="BK117" s="106">
        <v>24.2</v>
      </c>
    </row>
    <row r="118" spans="1:63" x14ac:dyDescent="0.2">
      <c r="A118" s="92">
        <v>44492</v>
      </c>
      <c r="B118" s="28" t="s">
        <v>251</v>
      </c>
      <c r="C118" s="48" t="s">
        <v>94</v>
      </c>
      <c r="D118" s="24" t="str">
        <f t="shared" si="85"/>
        <v>Sat</v>
      </c>
      <c r="E118" s="45">
        <v>5.35</v>
      </c>
      <c r="F118" s="28" t="s">
        <v>61</v>
      </c>
      <c r="G118" s="28" t="s">
        <v>62</v>
      </c>
      <c r="H118" s="28" t="s">
        <v>70</v>
      </c>
      <c r="I118" s="100">
        <v>9</v>
      </c>
      <c r="J118" s="100">
        <v>11</v>
      </c>
      <c r="K118" s="28" t="s">
        <v>171</v>
      </c>
      <c r="L118" s="37">
        <v>0.7</v>
      </c>
      <c r="M118" s="86" t="s">
        <v>233</v>
      </c>
      <c r="N118" s="28" t="s">
        <v>114</v>
      </c>
      <c r="R118" s="38">
        <v>11</v>
      </c>
      <c r="S118" s="56" t="s">
        <v>63</v>
      </c>
      <c r="T118" s="37" t="str">
        <f t="shared" si="88"/>
        <v>0.00</v>
      </c>
      <c r="U118" s="25">
        <f t="shared" si="86"/>
        <v>-0.7</v>
      </c>
      <c r="V118" s="61">
        <f t="shared" si="73"/>
        <v>77.73</v>
      </c>
      <c r="W118" s="61">
        <f t="shared" si="87"/>
        <v>82.5</v>
      </c>
      <c r="X118" s="59">
        <f t="shared" si="74"/>
        <v>0.94218181818181823</v>
      </c>
      <c r="Y118" s="60">
        <f t="shared" si="75"/>
        <v>0.77729999999999999</v>
      </c>
      <c r="Z118" s="32">
        <f t="shared" si="76"/>
        <v>7773</v>
      </c>
      <c r="AA118" s="28" t="s">
        <v>64</v>
      </c>
      <c r="AE118" s="26">
        <v>11</v>
      </c>
      <c r="AH118" s="26">
        <v>6.96</v>
      </c>
      <c r="AS118" s="42" t="s">
        <v>59</v>
      </c>
      <c r="AZ118" s="70">
        <v>11</v>
      </c>
      <c r="BG118" s="104">
        <f t="shared" si="83"/>
        <v>4.1719999999999997</v>
      </c>
      <c r="BH118" s="104">
        <f t="shared" si="89"/>
        <v>6.6023999999999994</v>
      </c>
      <c r="BI118" s="105"/>
      <c r="BJ118" s="105"/>
      <c r="BK118" s="106">
        <v>4.5999999999999996</v>
      </c>
    </row>
    <row r="119" spans="1:63" x14ac:dyDescent="0.2">
      <c r="A119" s="92">
        <v>44492</v>
      </c>
      <c r="B119" s="28" t="s">
        <v>251</v>
      </c>
      <c r="C119" s="48" t="s">
        <v>94</v>
      </c>
      <c r="D119" s="24" t="str">
        <f t="shared" si="85"/>
        <v>Sat</v>
      </c>
      <c r="E119" s="45">
        <v>5.35</v>
      </c>
      <c r="F119" s="28" t="s">
        <v>61</v>
      </c>
      <c r="G119" s="28" t="s">
        <v>62</v>
      </c>
      <c r="H119" s="28" t="s">
        <v>70</v>
      </c>
      <c r="I119" s="100">
        <v>9</v>
      </c>
      <c r="J119" s="100">
        <v>2</v>
      </c>
      <c r="K119" s="28" t="s">
        <v>129</v>
      </c>
      <c r="L119" s="37">
        <v>0.2</v>
      </c>
      <c r="M119" s="86" t="s">
        <v>234</v>
      </c>
      <c r="N119" s="28" t="s">
        <v>112</v>
      </c>
      <c r="R119" s="38">
        <v>21</v>
      </c>
      <c r="S119" s="56" t="s">
        <v>63</v>
      </c>
      <c r="T119" s="37" t="str">
        <f t="shared" si="88"/>
        <v>0.00</v>
      </c>
      <c r="U119" s="25">
        <f t="shared" si="86"/>
        <v>-0.2</v>
      </c>
      <c r="V119" s="61">
        <f t="shared" si="73"/>
        <v>77.53</v>
      </c>
      <c r="W119" s="61">
        <f t="shared" si="87"/>
        <v>82.7</v>
      </c>
      <c r="X119" s="59">
        <f t="shared" si="74"/>
        <v>0.93748488512696493</v>
      </c>
      <c r="Y119" s="60">
        <f t="shared" si="75"/>
        <v>0.77529999999999999</v>
      </c>
      <c r="Z119" s="32">
        <f t="shared" si="76"/>
        <v>7753</v>
      </c>
      <c r="AA119" s="28" t="s">
        <v>64</v>
      </c>
      <c r="AE119" s="26">
        <v>21</v>
      </c>
      <c r="AH119" s="26">
        <v>14.71</v>
      </c>
      <c r="AS119" s="42" t="s">
        <v>59</v>
      </c>
      <c r="AT119" s="70">
        <v>21</v>
      </c>
      <c r="BG119" s="104">
        <f t="shared" si="83"/>
        <v>2.742</v>
      </c>
      <c r="BH119" s="104">
        <f t="shared" si="89"/>
        <v>13.8874</v>
      </c>
      <c r="BI119" s="105"/>
      <c r="BJ119" s="105"/>
      <c r="BK119" s="106">
        <v>11</v>
      </c>
    </row>
    <row r="120" spans="1:63" x14ac:dyDescent="0.2">
      <c r="A120" s="92">
        <v>44492</v>
      </c>
      <c r="B120" s="28" t="s">
        <v>251</v>
      </c>
      <c r="C120" s="48" t="s">
        <v>94</v>
      </c>
      <c r="D120" s="24" t="str">
        <f t="shared" si="85"/>
        <v>Sat</v>
      </c>
      <c r="E120" s="45">
        <v>5.35</v>
      </c>
      <c r="F120" s="28" t="s">
        <v>61</v>
      </c>
      <c r="G120" s="28" t="s">
        <v>62</v>
      </c>
      <c r="H120" s="28" t="s">
        <v>70</v>
      </c>
      <c r="I120" s="100">
        <v>9</v>
      </c>
      <c r="J120" s="100">
        <v>2</v>
      </c>
      <c r="K120" s="28" t="s">
        <v>129</v>
      </c>
      <c r="L120" s="37">
        <v>0.3</v>
      </c>
      <c r="M120" s="86" t="s">
        <v>234</v>
      </c>
      <c r="N120" s="28" t="s">
        <v>114</v>
      </c>
      <c r="R120" s="38">
        <v>5</v>
      </c>
      <c r="S120" s="56" t="s">
        <v>63</v>
      </c>
      <c r="T120" s="37" t="str">
        <f t="shared" si="88"/>
        <v>0.00</v>
      </c>
      <c r="U120" s="25">
        <f t="shared" si="86"/>
        <v>-0.3</v>
      </c>
      <c r="V120" s="61">
        <f t="shared" si="73"/>
        <v>77.23</v>
      </c>
      <c r="W120" s="61">
        <f t="shared" si="87"/>
        <v>83</v>
      </c>
      <c r="X120" s="59">
        <f t="shared" si="74"/>
        <v>0.93048192771084337</v>
      </c>
      <c r="Y120" s="60">
        <f t="shared" si="75"/>
        <v>0.77229999999999999</v>
      </c>
      <c r="Z120" s="32">
        <f t="shared" si="76"/>
        <v>7723</v>
      </c>
      <c r="AA120" s="28" t="s">
        <v>64</v>
      </c>
      <c r="AE120" s="26">
        <v>5</v>
      </c>
      <c r="AH120" s="26">
        <v>3.99</v>
      </c>
      <c r="AS120" s="42" t="s">
        <v>59</v>
      </c>
      <c r="AZ120" s="70">
        <v>5</v>
      </c>
      <c r="BG120" s="104">
        <f t="shared" si="83"/>
        <v>0.89700000000000002</v>
      </c>
      <c r="BH120" s="104">
        <f t="shared" si="89"/>
        <v>3.8106</v>
      </c>
      <c r="BI120" s="105"/>
      <c r="BJ120" s="105"/>
      <c r="BK120" s="106">
        <v>3</v>
      </c>
    </row>
    <row r="121" spans="1:63" x14ac:dyDescent="0.2">
      <c r="A121" s="91">
        <v>44499</v>
      </c>
      <c r="B121" s="28" t="s">
        <v>251</v>
      </c>
      <c r="C121" s="48" t="s">
        <v>94</v>
      </c>
      <c r="D121" s="24" t="str">
        <f t="shared" ref="D121:D129" si="90">TEXT(A121,"ddd")</f>
        <v>Sat</v>
      </c>
      <c r="E121" s="45">
        <v>3</v>
      </c>
      <c r="F121" s="28" t="s">
        <v>61</v>
      </c>
      <c r="G121" s="28" t="s">
        <v>62</v>
      </c>
      <c r="H121" s="28" t="s">
        <v>68</v>
      </c>
      <c r="I121" s="100">
        <v>5</v>
      </c>
      <c r="J121" s="100">
        <v>15</v>
      </c>
      <c r="K121" s="28" t="s">
        <v>189</v>
      </c>
      <c r="L121" s="37">
        <v>0.2</v>
      </c>
      <c r="M121" s="86" t="s">
        <v>235</v>
      </c>
      <c r="N121" s="28" t="s">
        <v>112</v>
      </c>
      <c r="R121" s="38">
        <v>34</v>
      </c>
      <c r="S121" s="56" t="s">
        <v>63</v>
      </c>
      <c r="T121" s="37" t="str">
        <f t="shared" si="88"/>
        <v>0.00</v>
      </c>
      <c r="U121" s="25">
        <f t="shared" ref="U121:U129" si="91">-$L121+T121</f>
        <v>-0.2</v>
      </c>
      <c r="V121" s="61">
        <f t="shared" si="73"/>
        <v>77.03</v>
      </c>
      <c r="W121" s="61">
        <f t="shared" si="87"/>
        <v>83.2</v>
      </c>
      <c r="X121" s="59">
        <f t="shared" si="74"/>
        <v>0.92584134615384617</v>
      </c>
      <c r="Y121" s="60">
        <f t="shared" si="75"/>
        <v>0.77029999999999998</v>
      </c>
      <c r="Z121" s="32">
        <f t="shared" si="76"/>
        <v>7703</v>
      </c>
      <c r="AA121" s="28" t="s">
        <v>64</v>
      </c>
      <c r="AE121" s="26">
        <v>34</v>
      </c>
      <c r="AH121" s="26">
        <v>31.16</v>
      </c>
      <c r="AS121" s="42" t="s">
        <v>59</v>
      </c>
      <c r="AT121" s="70">
        <v>34</v>
      </c>
      <c r="BG121" s="104">
        <f t="shared" si="83"/>
        <v>6.032</v>
      </c>
      <c r="BH121" s="104">
        <f t="shared" si="89"/>
        <v>29.350399999999997</v>
      </c>
      <c r="BI121" s="105"/>
      <c r="BJ121" s="105"/>
      <c r="BK121" s="106">
        <v>27.7</v>
      </c>
    </row>
    <row r="122" spans="1:63" x14ac:dyDescent="0.2">
      <c r="A122" s="91">
        <v>44499</v>
      </c>
      <c r="B122" s="28" t="s">
        <v>251</v>
      </c>
      <c r="C122" s="48" t="s">
        <v>94</v>
      </c>
      <c r="D122" s="24" t="str">
        <f t="shared" si="90"/>
        <v>Sat</v>
      </c>
      <c r="E122" s="45">
        <v>3</v>
      </c>
      <c r="F122" s="28" t="s">
        <v>61</v>
      </c>
      <c r="G122" s="28" t="s">
        <v>62</v>
      </c>
      <c r="H122" s="28" t="s">
        <v>68</v>
      </c>
      <c r="I122" s="100">
        <v>5</v>
      </c>
      <c r="J122" s="100">
        <v>15</v>
      </c>
      <c r="K122" s="28" t="s">
        <v>189</v>
      </c>
      <c r="L122" s="37">
        <v>0.2</v>
      </c>
      <c r="M122" s="86" t="s">
        <v>235</v>
      </c>
      <c r="N122" s="28" t="s">
        <v>114</v>
      </c>
      <c r="R122" s="38">
        <v>13.5</v>
      </c>
      <c r="S122" s="56" t="s">
        <v>63</v>
      </c>
      <c r="T122" s="37" t="str">
        <f t="shared" si="88"/>
        <v>0.00</v>
      </c>
      <c r="U122" s="25">
        <f t="shared" si="91"/>
        <v>-0.2</v>
      </c>
      <c r="V122" s="61">
        <f t="shared" si="73"/>
        <v>76.83</v>
      </c>
      <c r="W122" s="61">
        <f t="shared" si="87"/>
        <v>83.4</v>
      </c>
      <c r="X122" s="59">
        <f t="shared" si="74"/>
        <v>0.92122302158273373</v>
      </c>
      <c r="Y122" s="60">
        <f t="shared" si="75"/>
        <v>0.76829999999999998</v>
      </c>
      <c r="Z122" s="32">
        <f t="shared" si="76"/>
        <v>7683</v>
      </c>
      <c r="AA122" s="28" t="s">
        <v>64</v>
      </c>
      <c r="AE122" s="26">
        <v>13.5</v>
      </c>
      <c r="AH122" s="26">
        <v>6.44</v>
      </c>
      <c r="AS122" s="42" t="s">
        <v>59</v>
      </c>
      <c r="AZ122" s="70">
        <v>13.5</v>
      </c>
      <c r="BG122" s="104">
        <f t="shared" si="83"/>
        <v>1.0880000000000003</v>
      </c>
      <c r="BH122" s="104">
        <f t="shared" si="89"/>
        <v>6.1135999999999999</v>
      </c>
      <c r="BI122" s="105"/>
      <c r="BJ122" s="105"/>
      <c r="BK122" s="106">
        <v>5.6</v>
      </c>
    </row>
    <row r="123" spans="1:63" x14ac:dyDescent="0.2">
      <c r="A123" s="91">
        <v>44499</v>
      </c>
      <c r="B123" s="28" t="s">
        <v>251</v>
      </c>
      <c r="C123" s="48" t="s">
        <v>94</v>
      </c>
      <c r="D123" s="24" t="str">
        <f t="shared" si="90"/>
        <v>Sat</v>
      </c>
      <c r="E123" s="45">
        <v>3</v>
      </c>
      <c r="F123" s="28" t="s">
        <v>61</v>
      </c>
      <c r="G123" s="28" t="s">
        <v>62</v>
      </c>
      <c r="H123" s="28" t="s">
        <v>68</v>
      </c>
      <c r="I123" s="100">
        <v>5</v>
      </c>
      <c r="K123" s="28" t="s">
        <v>236</v>
      </c>
      <c r="L123" s="37">
        <v>1.5</v>
      </c>
      <c r="M123" s="86" t="s">
        <v>237</v>
      </c>
      <c r="N123" s="28" t="s">
        <v>112</v>
      </c>
      <c r="R123" s="38">
        <v>26</v>
      </c>
      <c r="S123" s="56" t="s">
        <v>63</v>
      </c>
      <c r="T123" s="37" t="str">
        <f t="shared" si="88"/>
        <v>0.00</v>
      </c>
      <c r="U123" s="25">
        <f t="shared" si="91"/>
        <v>-1.5</v>
      </c>
      <c r="V123" s="61">
        <f t="shared" si="73"/>
        <v>75.33</v>
      </c>
      <c r="W123" s="61">
        <f t="shared" si="87"/>
        <v>84.9</v>
      </c>
      <c r="X123" s="59">
        <f t="shared" si="74"/>
        <v>0.88727915194346285</v>
      </c>
      <c r="Y123" s="60">
        <f t="shared" si="75"/>
        <v>0.75329999999999997</v>
      </c>
      <c r="Z123" s="32">
        <f t="shared" si="76"/>
        <v>7533</v>
      </c>
      <c r="AA123" s="28" t="s">
        <v>64</v>
      </c>
      <c r="AE123" s="101" t="s">
        <v>301</v>
      </c>
      <c r="AH123" s="38" t="s">
        <v>301</v>
      </c>
      <c r="AS123" s="42" t="s">
        <v>59</v>
      </c>
      <c r="AT123" s="70">
        <v>26</v>
      </c>
      <c r="BG123" s="107" t="s">
        <v>301</v>
      </c>
      <c r="BH123" s="107" t="s">
        <v>301</v>
      </c>
      <c r="BI123" s="105"/>
      <c r="BJ123" s="105"/>
      <c r="BK123" s="104" t="s">
        <v>108</v>
      </c>
    </row>
    <row r="124" spans="1:63" x14ac:dyDescent="0.2">
      <c r="A124" s="91">
        <v>44499</v>
      </c>
      <c r="B124" s="28" t="s">
        <v>251</v>
      </c>
      <c r="C124" s="48" t="s">
        <v>94</v>
      </c>
      <c r="D124" s="24" t="str">
        <f t="shared" si="90"/>
        <v>Sat</v>
      </c>
      <c r="E124" s="45">
        <v>5.0999999999999996</v>
      </c>
      <c r="F124" s="28" t="s">
        <v>61</v>
      </c>
      <c r="G124" s="28" t="s">
        <v>62</v>
      </c>
      <c r="H124" s="28" t="s">
        <v>68</v>
      </c>
      <c r="I124" s="100">
        <v>8</v>
      </c>
      <c r="J124" s="100">
        <v>3</v>
      </c>
      <c r="K124" s="29" t="s">
        <v>131</v>
      </c>
      <c r="L124" s="37">
        <v>1.5</v>
      </c>
      <c r="M124" s="86" t="s">
        <v>238</v>
      </c>
      <c r="N124" s="28" t="s">
        <v>112</v>
      </c>
      <c r="R124" s="38">
        <v>8</v>
      </c>
      <c r="S124" s="56">
        <v>1</v>
      </c>
      <c r="T124" s="37">
        <f t="shared" si="88"/>
        <v>12</v>
      </c>
      <c r="U124" s="25">
        <f t="shared" si="91"/>
        <v>10.5</v>
      </c>
      <c r="V124" s="61">
        <f t="shared" si="73"/>
        <v>85.83</v>
      </c>
      <c r="W124" s="61">
        <f t="shared" si="87"/>
        <v>86.4</v>
      </c>
      <c r="X124" s="59">
        <f t="shared" si="74"/>
        <v>0.99340277777777775</v>
      </c>
      <c r="Y124" s="60">
        <f t="shared" si="75"/>
        <v>0.85829999999999995</v>
      </c>
      <c r="Z124" s="32">
        <f t="shared" si="76"/>
        <v>8583</v>
      </c>
      <c r="AA124" s="28" t="s">
        <v>65</v>
      </c>
      <c r="AE124" s="26">
        <v>9.1999999999999993</v>
      </c>
      <c r="AH124" s="26">
        <v>8.32</v>
      </c>
      <c r="AS124" s="42" t="s">
        <v>59</v>
      </c>
      <c r="AT124" s="70">
        <v>8</v>
      </c>
      <c r="AV124" s="70">
        <v>8.32</v>
      </c>
      <c r="BG124" s="104">
        <f>((AH124*(L124))-(L124))</f>
        <v>10.98</v>
      </c>
      <c r="BH124" s="104">
        <f t="shared" si="89"/>
        <v>7.8807999999999998</v>
      </c>
      <c r="BI124" s="105"/>
      <c r="BJ124" s="105"/>
      <c r="BK124" s="106">
        <v>8</v>
      </c>
    </row>
    <row r="125" spans="1:63" x14ac:dyDescent="0.2">
      <c r="A125" s="91">
        <v>44499</v>
      </c>
      <c r="B125" s="28" t="s">
        <v>251</v>
      </c>
      <c r="C125" s="48" t="s">
        <v>94</v>
      </c>
      <c r="D125" s="24" t="str">
        <f t="shared" si="90"/>
        <v>Sat</v>
      </c>
      <c r="E125" s="45">
        <v>5.0999999999999996</v>
      </c>
      <c r="F125" s="28" t="s">
        <v>61</v>
      </c>
      <c r="G125" s="28" t="s">
        <v>62</v>
      </c>
      <c r="H125" s="28" t="s">
        <v>68</v>
      </c>
      <c r="I125" s="100">
        <v>8</v>
      </c>
      <c r="J125" s="100">
        <v>6</v>
      </c>
      <c r="K125" s="28" t="s">
        <v>105</v>
      </c>
      <c r="L125" s="37">
        <v>1.5</v>
      </c>
      <c r="M125" s="86" t="s">
        <v>239</v>
      </c>
      <c r="N125" s="28" t="s">
        <v>112</v>
      </c>
      <c r="R125" s="38">
        <v>18</v>
      </c>
      <c r="S125" s="56" t="s">
        <v>63</v>
      </c>
      <c r="T125" s="37" t="str">
        <f t="shared" si="88"/>
        <v>0.00</v>
      </c>
      <c r="U125" s="25">
        <f t="shared" si="91"/>
        <v>-1.5</v>
      </c>
      <c r="V125" s="61">
        <f t="shared" si="73"/>
        <v>84.33</v>
      </c>
      <c r="W125" s="61">
        <f t="shared" si="87"/>
        <v>87.9</v>
      </c>
      <c r="X125" s="59">
        <f t="shared" si="74"/>
        <v>0.95938566552901017</v>
      </c>
      <c r="Y125" s="60">
        <f t="shared" si="75"/>
        <v>0.84329999999999994</v>
      </c>
      <c r="Z125" s="32">
        <f t="shared" si="76"/>
        <v>8433</v>
      </c>
      <c r="AA125" s="28" t="s">
        <v>64</v>
      </c>
      <c r="AE125" s="26">
        <v>18</v>
      </c>
      <c r="AH125" s="26">
        <v>6.32</v>
      </c>
      <c r="AS125" s="42" t="s">
        <v>59</v>
      </c>
      <c r="AT125" s="70">
        <v>18</v>
      </c>
      <c r="BG125" s="104">
        <f>((AH125*(L125))-(L125))</f>
        <v>7.98</v>
      </c>
      <c r="BH125" s="104">
        <f t="shared" si="89"/>
        <v>6.0007999999999999</v>
      </c>
      <c r="BI125" s="105"/>
      <c r="BJ125" s="105"/>
      <c r="BK125" s="106">
        <v>8.5</v>
      </c>
    </row>
    <row r="126" spans="1:63" x14ac:dyDescent="0.2">
      <c r="A126" s="91">
        <v>44499</v>
      </c>
      <c r="B126" s="28" t="s">
        <v>251</v>
      </c>
      <c r="C126" s="48" t="s">
        <v>94</v>
      </c>
      <c r="D126" s="24" t="str">
        <f t="shared" si="90"/>
        <v>Sat</v>
      </c>
      <c r="E126" s="45">
        <v>5.0999999999999996</v>
      </c>
      <c r="F126" s="28" t="s">
        <v>61</v>
      </c>
      <c r="G126" s="28" t="s">
        <v>62</v>
      </c>
      <c r="H126" s="28" t="s">
        <v>68</v>
      </c>
      <c r="I126" s="100">
        <v>8</v>
      </c>
      <c r="K126" s="28" t="s">
        <v>197</v>
      </c>
      <c r="L126" s="37">
        <v>1</v>
      </c>
      <c r="M126" s="86" t="s">
        <v>240</v>
      </c>
      <c r="N126" s="28" t="s">
        <v>112</v>
      </c>
      <c r="R126" s="38">
        <v>16</v>
      </c>
      <c r="S126" s="56" t="s">
        <v>63</v>
      </c>
      <c r="T126" s="37" t="str">
        <f t="shared" si="88"/>
        <v>0.00</v>
      </c>
      <c r="U126" s="25">
        <f t="shared" si="91"/>
        <v>-1</v>
      </c>
      <c r="V126" s="61">
        <f t="shared" si="73"/>
        <v>83.33</v>
      </c>
      <c r="W126" s="61">
        <f t="shared" si="87"/>
        <v>88.9</v>
      </c>
      <c r="X126" s="59">
        <f t="shared" si="74"/>
        <v>0.93734533183352076</v>
      </c>
      <c r="Y126" s="60">
        <f t="shared" si="75"/>
        <v>0.83329999999999993</v>
      </c>
      <c r="Z126" s="32">
        <f t="shared" si="76"/>
        <v>8333</v>
      </c>
      <c r="AA126" s="28" t="s">
        <v>64</v>
      </c>
      <c r="AE126" s="38">
        <v>16</v>
      </c>
      <c r="AH126" s="38" t="s">
        <v>108</v>
      </c>
      <c r="AS126" s="42" t="s">
        <v>59</v>
      </c>
      <c r="AT126" s="70">
        <v>16</v>
      </c>
      <c r="BG126" s="107" t="s">
        <v>301</v>
      </c>
      <c r="BH126" s="107" t="s">
        <v>301</v>
      </c>
      <c r="BI126" s="105"/>
      <c r="BJ126" s="105"/>
      <c r="BK126" s="104" t="s">
        <v>108</v>
      </c>
    </row>
    <row r="127" spans="1:63" x14ac:dyDescent="0.2">
      <c r="A127" s="91">
        <v>44499</v>
      </c>
      <c r="B127" s="28" t="s">
        <v>251</v>
      </c>
      <c r="C127" s="48" t="s">
        <v>94</v>
      </c>
      <c r="D127" s="24" t="str">
        <f t="shared" si="90"/>
        <v>Sat</v>
      </c>
      <c r="E127" s="45">
        <v>4.0999999999999996</v>
      </c>
      <c r="F127" s="28" t="s">
        <v>61</v>
      </c>
      <c r="G127" s="28" t="s">
        <v>62</v>
      </c>
      <c r="H127" s="28" t="s">
        <v>66</v>
      </c>
      <c r="I127" s="100">
        <v>6</v>
      </c>
      <c r="J127" s="100">
        <v>3</v>
      </c>
      <c r="K127" s="28" t="s">
        <v>146</v>
      </c>
      <c r="L127" s="37">
        <v>1</v>
      </c>
      <c r="M127" s="86" t="s">
        <v>241</v>
      </c>
      <c r="N127" s="28" t="s">
        <v>112</v>
      </c>
      <c r="R127" s="38">
        <v>8</v>
      </c>
      <c r="S127" s="56" t="s">
        <v>63</v>
      </c>
      <c r="T127" s="37" t="str">
        <f t="shared" si="88"/>
        <v>0.00</v>
      </c>
      <c r="U127" s="25">
        <f t="shared" si="91"/>
        <v>-1</v>
      </c>
      <c r="V127" s="61">
        <f t="shared" si="73"/>
        <v>82.33</v>
      </c>
      <c r="W127" s="61">
        <f t="shared" si="87"/>
        <v>89.9</v>
      </c>
      <c r="X127" s="59">
        <f t="shared" si="74"/>
        <v>0.91579532814238029</v>
      </c>
      <c r="Y127" s="60">
        <f t="shared" si="75"/>
        <v>0.82330000000000003</v>
      </c>
      <c r="Z127" s="32">
        <f t="shared" si="76"/>
        <v>8233</v>
      </c>
      <c r="AA127" s="28" t="s">
        <v>64</v>
      </c>
      <c r="AE127" s="26">
        <v>22.16</v>
      </c>
      <c r="AH127" s="26">
        <v>22.16</v>
      </c>
      <c r="AS127" s="42" t="s">
        <v>59</v>
      </c>
      <c r="AT127" s="70">
        <v>8</v>
      </c>
      <c r="BG127" s="104">
        <f>((AH127*(L127))-(L127))</f>
        <v>21.16</v>
      </c>
      <c r="BH127" s="104">
        <f t="shared" si="89"/>
        <v>20.8904</v>
      </c>
      <c r="BI127" s="105"/>
      <c r="BJ127" s="105"/>
      <c r="BK127" s="106">
        <v>17.2</v>
      </c>
    </row>
    <row r="128" spans="1:63" x14ac:dyDescent="0.2">
      <c r="A128" s="91">
        <v>44499</v>
      </c>
      <c r="B128" s="28" t="s">
        <v>251</v>
      </c>
      <c r="C128" s="48" t="s">
        <v>94</v>
      </c>
      <c r="D128" s="24" t="str">
        <f t="shared" si="90"/>
        <v>Sat</v>
      </c>
      <c r="E128" s="45">
        <v>4.5</v>
      </c>
      <c r="F128" s="28" t="s">
        <v>61</v>
      </c>
      <c r="G128" s="28" t="s">
        <v>62</v>
      </c>
      <c r="H128" s="28" t="s">
        <v>66</v>
      </c>
      <c r="I128" s="100">
        <v>7</v>
      </c>
      <c r="J128" s="100">
        <v>21</v>
      </c>
      <c r="K128" s="28" t="s">
        <v>178</v>
      </c>
      <c r="L128" s="37">
        <v>0.3</v>
      </c>
      <c r="M128" s="86" t="s">
        <v>242</v>
      </c>
      <c r="N128" s="28" t="s">
        <v>112</v>
      </c>
      <c r="R128" s="38">
        <v>51</v>
      </c>
      <c r="S128" s="56" t="s">
        <v>63</v>
      </c>
      <c r="T128" s="37" t="str">
        <f t="shared" si="88"/>
        <v>0.00</v>
      </c>
      <c r="U128" s="25">
        <f t="shared" si="91"/>
        <v>-0.3</v>
      </c>
      <c r="V128" s="61">
        <f t="shared" si="73"/>
        <v>82.03</v>
      </c>
      <c r="W128" s="61">
        <f t="shared" si="87"/>
        <v>90.2</v>
      </c>
      <c r="X128" s="59">
        <f t="shared" si="74"/>
        <v>0.90942350332594235</v>
      </c>
      <c r="Y128" s="60">
        <f t="shared" si="75"/>
        <v>0.82030000000000003</v>
      </c>
      <c r="Z128" s="32">
        <f t="shared" si="76"/>
        <v>8203</v>
      </c>
      <c r="AA128" s="28" t="s">
        <v>64</v>
      </c>
      <c r="AE128" s="26">
        <v>51</v>
      </c>
      <c r="AH128" s="38" t="s">
        <v>108</v>
      </c>
      <c r="AS128" s="42" t="s">
        <v>59</v>
      </c>
      <c r="AT128" s="70">
        <v>51</v>
      </c>
      <c r="BG128" s="107" t="s">
        <v>301</v>
      </c>
      <c r="BH128" s="107" t="s">
        <v>301</v>
      </c>
      <c r="BI128" s="105"/>
      <c r="BJ128" s="105"/>
      <c r="BK128" s="104" t="s">
        <v>108</v>
      </c>
    </row>
    <row r="129" spans="1:63" x14ac:dyDescent="0.2">
      <c r="A129" s="91">
        <v>44499</v>
      </c>
      <c r="B129" s="28" t="s">
        <v>251</v>
      </c>
      <c r="C129" s="48" t="s">
        <v>94</v>
      </c>
      <c r="D129" s="24" t="str">
        <f t="shared" si="90"/>
        <v>Sat</v>
      </c>
      <c r="E129" s="51">
        <v>4.5</v>
      </c>
      <c r="F129" s="28" t="s">
        <v>61</v>
      </c>
      <c r="G129" s="28" t="s">
        <v>62</v>
      </c>
      <c r="H129" s="28" t="s">
        <v>66</v>
      </c>
      <c r="I129" s="100">
        <v>7</v>
      </c>
      <c r="J129" s="100">
        <v>21</v>
      </c>
      <c r="K129" s="28" t="s">
        <v>178</v>
      </c>
      <c r="L129" s="37">
        <v>0.7</v>
      </c>
      <c r="M129" s="86" t="s">
        <v>242</v>
      </c>
      <c r="N129" s="28" t="s">
        <v>114</v>
      </c>
      <c r="R129" s="38">
        <v>14</v>
      </c>
      <c r="S129" s="56" t="s">
        <v>63</v>
      </c>
      <c r="T129" s="37" t="str">
        <f t="shared" si="88"/>
        <v>0.00</v>
      </c>
      <c r="U129" s="25">
        <f t="shared" si="91"/>
        <v>-0.7</v>
      </c>
      <c r="V129" s="61">
        <f t="shared" si="73"/>
        <v>81.33</v>
      </c>
      <c r="W129" s="61">
        <f t="shared" si="87"/>
        <v>90.9</v>
      </c>
      <c r="X129" s="59">
        <f t="shared" si="74"/>
        <v>0.8947194719471947</v>
      </c>
      <c r="Y129" s="60">
        <f t="shared" si="75"/>
        <v>0.81330000000000002</v>
      </c>
      <c r="Z129" s="32">
        <f t="shared" si="76"/>
        <v>8133</v>
      </c>
      <c r="AA129" s="28" t="s">
        <v>64</v>
      </c>
      <c r="AE129" s="26">
        <v>14</v>
      </c>
      <c r="AH129" s="38" t="s">
        <v>108</v>
      </c>
      <c r="AS129" s="42" t="s">
        <v>59</v>
      </c>
      <c r="AZ129" s="70">
        <v>14</v>
      </c>
      <c r="BG129" s="107" t="s">
        <v>301</v>
      </c>
      <c r="BH129" s="107" t="s">
        <v>301</v>
      </c>
      <c r="BI129" s="105"/>
      <c r="BJ129" s="105"/>
      <c r="BK129" s="104" t="s">
        <v>108</v>
      </c>
    </row>
    <row r="130" spans="1:63" x14ac:dyDescent="0.2">
      <c r="A130" s="92">
        <v>44502</v>
      </c>
      <c r="B130" s="28" t="s">
        <v>251</v>
      </c>
      <c r="C130" s="48" t="s">
        <v>94</v>
      </c>
      <c r="D130" s="24" t="str">
        <f t="shared" ref="D130:D137" si="92">TEXT(A130,"ddd")</f>
        <v>Tue</v>
      </c>
      <c r="E130" s="45">
        <v>3</v>
      </c>
      <c r="F130" s="28" t="s">
        <v>61</v>
      </c>
      <c r="G130" s="28" t="s">
        <v>62</v>
      </c>
      <c r="H130" s="28" t="s">
        <v>68</v>
      </c>
      <c r="I130" s="100">
        <v>7</v>
      </c>
      <c r="J130" s="100">
        <v>24</v>
      </c>
      <c r="K130" s="28" t="s">
        <v>243</v>
      </c>
      <c r="L130" s="37">
        <v>1</v>
      </c>
      <c r="M130" s="86" t="s">
        <v>244</v>
      </c>
      <c r="N130" s="28" t="s">
        <v>112</v>
      </c>
      <c r="R130" s="38">
        <v>26</v>
      </c>
      <c r="S130" s="56" t="s">
        <v>63</v>
      </c>
      <c r="T130" s="37" t="str">
        <f t="shared" si="88"/>
        <v>0.00</v>
      </c>
      <c r="U130" s="25">
        <f t="shared" ref="U130:U137" si="93">-$L130+T130</f>
        <v>-1</v>
      </c>
      <c r="V130" s="61">
        <f t="shared" si="73"/>
        <v>80.33</v>
      </c>
      <c r="W130" s="61">
        <f t="shared" si="87"/>
        <v>91.9</v>
      </c>
      <c r="X130" s="59">
        <f t="shared" si="74"/>
        <v>0.87410228509249177</v>
      </c>
      <c r="Y130" s="60">
        <f t="shared" si="75"/>
        <v>0.80330000000000001</v>
      </c>
      <c r="Z130" s="32">
        <f t="shared" si="76"/>
        <v>8033</v>
      </c>
      <c r="AA130" s="28" t="s">
        <v>64</v>
      </c>
      <c r="AE130" s="26">
        <v>28.91</v>
      </c>
      <c r="AH130" s="26">
        <v>28.91</v>
      </c>
      <c r="AS130" s="42" t="s">
        <v>59</v>
      </c>
      <c r="AT130" s="70">
        <v>26</v>
      </c>
      <c r="BG130" s="104">
        <f>((AH130*(L130))-(L130))</f>
        <v>27.91</v>
      </c>
      <c r="BH130" s="104">
        <f t="shared" ref="BH130:BH136" si="94">0.94*(AH130-1)+1</f>
        <v>27.235399999999998</v>
      </c>
      <c r="BI130" s="105"/>
      <c r="BJ130" s="105"/>
      <c r="BK130" s="106">
        <v>28.8</v>
      </c>
    </row>
    <row r="131" spans="1:63" x14ac:dyDescent="0.2">
      <c r="A131" s="92">
        <v>44502</v>
      </c>
      <c r="B131" s="28" t="s">
        <v>251</v>
      </c>
      <c r="C131" s="48" t="s">
        <v>94</v>
      </c>
      <c r="D131" s="24" t="str">
        <f t="shared" si="92"/>
        <v>Tue</v>
      </c>
      <c r="E131" s="45">
        <v>3</v>
      </c>
      <c r="F131" s="28" t="s">
        <v>61</v>
      </c>
      <c r="G131" s="28" t="s">
        <v>62</v>
      </c>
      <c r="H131" s="28" t="s">
        <v>68</v>
      </c>
      <c r="I131" s="100">
        <v>7</v>
      </c>
      <c r="J131" s="100">
        <v>24</v>
      </c>
      <c r="K131" s="28" t="s">
        <v>243</v>
      </c>
      <c r="L131" s="37">
        <v>1</v>
      </c>
      <c r="M131" s="86" t="s">
        <v>244</v>
      </c>
      <c r="N131" s="28" t="s">
        <v>114</v>
      </c>
      <c r="R131" s="38">
        <v>7.25</v>
      </c>
      <c r="S131" s="56" t="s">
        <v>63</v>
      </c>
      <c r="T131" s="37" t="str">
        <f t="shared" si="88"/>
        <v>0.00</v>
      </c>
      <c r="U131" s="25">
        <f t="shared" si="93"/>
        <v>-1</v>
      </c>
      <c r="V131" s="61">
        <f t="shared" si="73"/>
        <v>79.33</v>
      </c>
      <c r="W131" s="61">
        <f t="shared" si="87"/>
        <v>92.9</v>
      </c>
      <c r="X131" s="59">
        <f t="shared" si="74"/>
        <v>0.85392895586652307</v>
      </c>
      <c r="Y131" s="60">
        <f t="shared" si="75"/>
        <v>0.79330000000000001</v>
      </c>
      <c r="Z131" s="32">
        <f t="shared" si="76"/>
        <v>7933</v>
      </c>
      <c r="AA131" s="28" t="s">
        <v>64</v>
      </c>
      <c r="AE131" s="26">
        <v>8.36</v>
      </c>
      <c r="AH131" s="26">
        <v>8.36</v>
      </c>
      <c r="AS131" s="42" t="s">
        <v>59</v>
      </c>
      <c r="AZ131" s="70">
        <v>7.25</v>
      </c>
      <c r="BG131" s="104">
        <f>((AH131*(L131))-(L131))</f>
        <v>7.3599999999999994</v>
      </c>
      <c r="BH131" s="104">
        <f t="shared" si="94"/>
        <v>7.9183999999999992</v>
      </c>
      <c r="BI131" s="105"/>
      <c r="BJ131" s="105"/>
      <c r="BK131" s="106">
        <v>7.5</v>
      </c>
    </row>
    <row r="132" spans="1:63" x14ac:dyDescent="0.2">
      <c r="A132" s="92">
        <v>44502</v>
      </c>
      <c r="B132" s="28" t="s">
        <v>251</v>
      </c>
      <c r="C132" s="48" t="s">
        <v>94</v>
      </c>
      <c r="D132" s="24" t="str">
        <f t="shared" si="92"/>
        <v>Tue</v>
      </c>
      <c r="E132" s="45">
        <v>3</v>
      </c>
      <c r="F132" s="28" t="s">
        <v>61</v>
      </c>
      <c r="G132" s="28" t="s">
        <v>62</v>
      </c>
      <c r="H132" s="28" t="s">
        <v>68</v>
      </c>
      <c r="I132" s="100">
        <v>7</v>
      </c>
      <c r="K132" s="28" t="s">
        <v>245</v>
      </c>
      <c r="L132" s="37">
        <v>0.5</v>
      </c>
      <c r="M132" s="86" t="s">
        <v>246</v>
      </c>
      <c r="N132" s="28" t="s">
        <v>112</v>
      </c>
      <c r="R132" s="38">
        <v>61</v>
      </c>
      <c r="S132" s="56" t="s">
        <v>63</v>
      </c>
      <c r="T132" s="37" t="str">
        <f t="shared" si="88"/>
        <v>0.00</v>
      </c>
      <c r="U132" s="25">
        <f t="shared" si="93"/>
        <v>-0.5</v>
      </c>
      <c r="V132" s="61">
        <f t="shared" si="73"/>
        <v>78.83</v>
      </c>
      <c r="W132" s="61">
        <f t="shared" si="87"/>
        <v>93.4</v>
      </c>
      <c r="X132" s="59">
        <f t="shared" si="74"/>
        <v>0.84400428265524619</v>
      </c>
      <c r="Y132" s="60">
        <f t="shared" si="75"/>
        <v>0.7883</v>
      </c>
      <c r="Z132" s="32">
        <f t="shared" si="76"/>
        <v>7883</v>
      </c>
      <c r="AA132" s="28" t="s">
        <v>64</v>
      </c>
      <c r="AE132" s="101" t="s">
        <v>301</v>
      </c>
      <c r="AH132" s="38" t="s">
        <v>301</v>
      </c>
      <c r="AS132" s="42" t="s">
        <v>59</v>
      </c>
      <c r="AT132" s="70">
        <v>61</v>
      </c>
      <c r="BG132" s="107" t="s">
        <v>301</v>
      </c>
      <c r="BH132" s="107" t="s">
        <v>301</v>
      </c>
      <c r="BI132" s="105"/>
      <c r="BJ132" s="105"/>
      <c r="BK132" s="104" t="s">
        <v>108</v>
      </c>
    </row>
    <row r="133" spans="1:63" x14ac:dyDescent="0.2">
      <c r="A133" s="92">
        <v>44502</v>
      </c>
      <c r="B133" s="28" t="s">
        <v>251</v>
      </c>
      <c r="C133" s="48" t="s">
        <v>94</v>
      </c>
      <c r="D133" s="24" t="str">
        <f t="shared" si="92"/>
        <v>Tue</v>
      </c>
      <c r="E133" s="45">
        <v>3</v>
      </c>
      <c r="F133" s="28" t="s">
        <v>61</v>
      </c>
      <c r="G133" s="28" t="s">
        <v>62</v>
      </c>
      <c r="H133" s="28" t="s">
        <v>68</v>
      </c>
      <c r="I133" s="100">
        <v>7</v>
      </c>
      <c r="K133" s="28" t="s">
        <v>245</v>
      </c>
      <c r="L133" s="37">
        <v>0.5</v>
      </c>
      <c r="M133" s="86" t="s">
        <v>246</v>
      </c>
      <c r="N133" s="28" t="s">
        <v>114</v>
      </c>
      <c r="R133" s="38">
        <v>16</v>
      </c>
      <c r="S133" s="56" t="s">
        <v>63</v>
      </c>
      <c r="T133" s="37" t="str">
        <f t="shared" si="88"/>
        <v>0.00</v>
      </c>
      <c r="U133" s="25">
        <f t="shared" si="93"/>
        <v>-0.5</v>
      </c>
      <c r="V133" s="61">
        <f t="shared" si="73"/>
        <v>78.33</v>
      </c>
      <c r="W133" s="61">
        <f t="shared" ref="W133:W154" si="95">L133+W132</f>
        <v>93.9</v>
      </c>
      <c r="X133" s="59">
        <f t="shared" si="74"/>
        <v>0.83418530351437692</v>
      </c>
      <c r="Y133" s="60">
        <f t="shared" si="75"/>
        <v>0.7833</v>
      </c>
      <c r="Z133" s="32">
        <f t="shared" si="76"/>
        <v>7833</v>
      </c>
      <c r="AA133" s="28" t="s">
        <v>64</v>
      </c>
      <c r="AE133" s="101" t="s">
        <v>301</v>
      </c>
      <c r="AH133" s="38" t="s">
        <v>301</v>
      </c>
      <c r="AS133" s="42" t="s">
        <v>59</v>
      </c>
      <c r="AZ133" s="70">
        <v>16</v>
      </c>
      <c r="BG133" s="107" t="s">
        <v>301</v>
      </c>
      <c r="BH133" s="107" t="s">
        <v>301</v>
      </c>
      <c r="BI133" s="105"/>
      <c r="BJ133" s="105"/>
      <c r="BK133" s="104" t="s">
        <v>108</v>
      </c>
    </row>
    <row r="134" spans="1:63" x14ac:dyDescent="0.2">
      <c r="A134" s="92">
        <v>44506</v>
      </c>
      <c r="B134" s="28" t="s">
        <v>251</v>
      </c>
      <c r="C134" s="48" t="s">
        <v>94</v>
      </c>
      <c r="D134" s="24" t="str">
        <f t="shared" si="92"/>
        <v>Sat</v>
      </c>
      <c r="E134" s="45">
        <v>5.0999999999999996</v>
      </c>
      <c r="F134" s="28" t="s">
        <v>61</v>
      </c>
      <c r="G134" s="28" t="s">
        <v>62</v>
      </c>
      <c r="H134" s="28" t="s">
        <v>68</v>
      </c>
      <c r="I134" s="100">
        <v>8</v>
      </c>
      <c r="J134" s="100">
        <v>7</v>
      </c>
      <c r="K134" s="31" t="s">
        <v>193</v>
      </c>
      <c r="L134" s="37">
        <v>1.5</v>
      </c>
      <c r="M134" s="86" t="s">
        <v>247</v>
      </c>
      <c r="N134" s="28" t="s">
        <v>112</v>
      </c>
      <c r="R134" s="38">
        <v>8</v>
      </c>
      <c r="S134" s="56">
        <v>3</v>
      </c>
      <c r="T134" s="37" t="str">
        <f t="shared" si="88"/>
        <v>0.00</v>
      </c>
      <c r="U134" s="25">
        <f t="shared" si="93"/>
        <v>-1.5</v>
      </c>
      <c r="V134" s="61">
        <f t="shared" ref="V134:V137" si="96">V133+U134</f>
        <v>76.83</v>
      </c>
      <c r="W134" s="61">
        <f t="shared" si="95"/>
        <v>95.4</v>
      </c>
      <c r="X134" s="59">
        <f t="shared" ref="X134:X137" si="97">SUM(V134/W134)</f>
        <v>0.80534591194968552</v>
      </c>
      <c r="Y134" s="60">
        <f t="shared" ref="Y134:Y137" si="98">V134/100</f>
        <v>0.76829999999999998</v>
      </c>
      <c r="Z134" s="32">
        <f t="shared" ref="Z134:Z137" si="99">V134*100</f>
        <v>7683</v>
      </c>
      <c r="AA134" s="28" t="s">
        <v>64</v>
      </c>
      <c r="AE134" s="26">
        <v>13.52</v>
      </c>
      <c r="AH134" s="26">
        <v>13.52</v>
      </c>
      <c r="AS134" s="42" t="s">
        <v>59</v>
      </c>
      <c r="AT134" s="70">
        <v>8</v>
      </c>
      <c r="BG134" s="104">
        <f>((AH134*(L134))-(L134))</f>
        <v>18.78</v>
      </c>
      <c r="BH134" s="104">
        <f t="shared" si="94"/>
        <v>12.768799999999999</v>
      </c>
      <c r="BI134" s="105"/>
      <c r="BJ134" s="105"/>
      <c r="BK134" s="106">
        <v>7</v>
      </c>
    </row>
    <row r="135" spans="1:63" x14ac:dyDescent="0.2">
      <c r="A135" s="92">
        <v>44506</v>
      </c>
      <c r="B135" s="28" t="s">
        <v>251</v>
      </c>
      <c r="C135" s="48" t="s">
        <v>94</v>
      </c>
      <c r="D135" s="24" t="str">
        <f t="shared" si="92"/>
        <v>Sat</v>
      </c>
      <c r="E135" s="45">
        <v>5.0999999999999996</v>
      </c>
      <c r="F135" s="28" t="s">
        <v>61</v>
      </c>
      <c r="G135" s="28" t="s">
        <v>62</v>
      </c>
      <c r="H135" s="28" t="s">
        <v>68</v>
      </c>
      <c r="I135" s="100">
        <v>8</v>
      </c>
      <c r="J135" s="100">
        <v>6</v>
      </c>
      <c r="K135" s="28" t="s">
        <v>120</v>
      </c>
      <c r="L135" s="37">
        <v>0.5</v>
      </c>
      <c r="M135" s="86" t="s">
        <v>248</v>
      </c>
      <c r="N135" s="28" t="s">
        <v>112</v>
      </c>
      <c r="R135" s="38">
        <v>26</v>
      </c>
      <c r="S135" s="56" t="s">
        <v>63</v>
      </c>
      <c r="T135" s="37" t="str">
        <f t="shared" si="88"/>
        <v>0.00</v>
      </c>
      <c r="U135" s="25">
        <f t="shared" si="93"/>
        <v>-0.5</v>
      </c>
      <c r="V135" s="61">
        <f t="shared" si="96"/>
        <v>76.33</v>
      </c>
      <c r="W135" s="61">
        <f t="shared" si="95"/>
        <v>95.9</v>
      </c>
      <c r="X135" s="59">
        <f t="shared" si="97"/>
        <v>0.79593326381647544</v>
      </c>
      <c r="Y135" s="60">
        <f t="shared" si="98"/>
        <v>0.76329999999999998</v>
      </c>
      <c r="Z135" s="32">
        <f t="shared" si="99"/>
        <v>7633</v>
      </c>
      <c r="AA135" s="28" t="s">
        <v>64</v>
      </c>
      <c r="AE135" s="26">
        <v>40</v>
      </c>
      <c r="AH135" s="26">
        <v>25.82</v>
      </c>
      <c r="AS135" s="42" t="s">
        <v>59</v>
      </c>
      <c r="AT135" s="70">
        <v>26</v>
      </c>
      <c r="BG135" s="104">
        <f>((AH135*(L135))-(L135))</f>
        <v>12.41</v>
      </c>
      <c r="BH135" s="104">
        <f t="shared" si="94"/>
        <v>24.3308</v>
      </c>
      <c r="BI135" s="105"/>
      <c r="BJ135" s="105"/>
      <c r="BK135" s="106">
        <v>26</v>
      </c>
    </row>
    <row r="136" spans="1:63" x14ac:dyDescent="0.2">
      <c r="A136" s="92">
        <v>44506</v>
      </c>
      <c r="B136" s="28" t="s">
        <v>251</v>
      </c>
      <c r="C136" s="48" t="s">
        <v>94</v>
      </c>
      <c r="D136" s="24" t="str">
        <f t="shared" si="92"/>
        <v>Sat</v>
      </c>
      <c r="E136" s="45">
        <v>5.0999999999999996</v>
      </c>
      <c r="F136" s="28" t="s">
        <v>61</v>
      </c>
      <c r="G136" s="28" t="s">
        <v>62</v>
      </c>
      <c r="H136" s="28" t="s">
        <v>68</v>
      </c>
      <c r="I136" s="100">
        <v>8</v>
      </c>
      <c r="J136" s="100">
        <v>5</v>
      </c>
      <c r="K136" s="28" t="s">
        <v>211</v>
      </c>
      <c r="L136" s="37">
        <v>0.5</v>
      </c>
      <c r="M136" s="86" t="s">
        <v>249</v>
      </c>
      <c r="N136" s="28" t="s">
        <v>112</v>
      </c>
      <c r="R136" s="38">
        <v>15</v>
      </c>
      <c r="S136" s="56" t="s">
        <v>63</v>
      </c>
      <c r="T136" s="37" t="str">
        <f t="shared" si="88"/>
        <v>0.00</v>
      </c>
      <c r="U136" s="25">
        <f t="shared" si="93"/>
        <v>-0.5</v>
      </c>
      <c r="V136" s="61">
        <f t="shared" si="96"/>
        <v>75.83</v>
      </c>
      <c r="W136" s="61">
        <f t="shared" si="95"/>
        <v>96.4</v>
      </c>
      <c r="X136" s="59">
        <f t="shared" si="97"/>
        <v>0.78661825726141077</v>
      </c>
      <c r="Y136" s="60">
        <f t="shared" si="98"/>
        <v>0.75829999999999997</v>
      </c>
      <c r="Z136" s="32">
        <f t="shared" si="99"/>
        <v>7583</v>
      </c>
      <c r="AA136" s="28" t="s">
        <v>64</v>
      </c>
      <c r="AE136" s="26">
        <v>58.16</v>
      </c>
      <c r="AH136" s="26">
        <v>58.16</v>
      </c>
      <c r="AS136" s="42" t="s">
        <v>59</v>
      </c>
      <c r="AT136" s="70">
        <v>15</v>
      </c>
      <c r="BG136" s="104">
        <f>((AH136*(L136))-(L136))</f>
        <v>28.58</v>
      </c>
      <c r="BH136" s="104">
        <f t="shared" si="94"/>
        <v>54.730399999999996</v>
      </c>
      <c r="BI136" s="105"/>
      <c r="BJ136" s="105"/>
      <c r="BK136" s="106">
        <v>41</v>
      </c>
    </row>
    <row r="137" spans="1:63" x14ac:dyDescent="0.2">
      <c r="A137" s="92">
        <v>44506</v>
      </c>
      <c r="B137" s="28" t="s">
        <v>251</v>
      </c>
      <c r="C137" s="48" t="s">
        <v>94</v>
      </c>
      <c r="D137" s="24" t="str">
        <f t="shared" si="92"/>
        <v>Sat</v>
      </c>
      <c r="E137" s="45">
        <v>5.0999999999999996</v>
      </c>
      <c r="F137" s="28" t="s">
        <v>61</v>
      </c>
      <c r="G137" s="28" t="s">
        <v>62</v>
      </c>
      <c r="H137" s="28" t="s">
        <v>68</v>
      </c>
      <c r="I137" s="100">
        <v>8</v>
      </c>
      <c r="J137" s="100">
        <v>3</v>
      </c>
      <c r="K137" s="28" t="s">
        <v>131</v>
      </c>
      <c r="L137" s="37">
        <v>0.5</v>
      </c>
      <c r="M137" s="86" t="s">
        <v>250</v>
      </c>
      <c r="N137" s="28" t="s">
        <v>112</v>
      </c>
      <c r="R137" s="38">
        <v>15</v>
      </c>
      <c r="S137" s="56" t="s">
        <v>63</v>
      </c>
      <c r="T137" s="37" t="str">
        <f t="shared" si="88"/>
        <v>0.00</v>
      </c>
      <c r="U137" s="25">
        <f t="shared" si="93"/>
        <v>-0.5</v>
      </c>
      <c r="V137" s="61">
        <f t="shared" si="96"/>
        <v>75.33</v>
      </c>
      <c r="W137" s="61">
        <f t="shared" si="95"/>
        <v>96.9</v>
      </c>
      <c r="X137" s="59">
        <f t="shared" si="97"/>
        <v>0.77739938080495352</v>
      </c>
      <c r="Y137" s="60">
        <f t="shared" si="98"/>
        <v>0.75329999999999997</v>
      </c>
      <c r="Z137" s="32">
        <f t="shared" si="99"/>
        <v>7533</v>
      </c>
      <c r="AA137" s="28" t="s">
        <v>64</v>
      </c>
      <c r="AE137" s="26">
        <v>32</v>
      </c>
      <c r="AH137" s="26">
        <v>32</v>
      </c>
      <c r="AS137" s="42" t="s">
        <v>59</v>
      </c>
      <c r="AT137" s="70">
        <v>15</v>
      </c>
      <c r="BG137" s="104">
        <f>((AH137*(L137))-(L137))</f>
        <v>15.5</v>
      </c>
      <c r="BH137" s="104">
        <f>0.94*(AH137-1)+1</f>
        <v>30.139999999999997</v>
      </c>
      <c r="BI137" s="105"/>
      <c r="BJ137" s="105"/>
      <c r="BK137" s="106">
        <v>21</v>
      </c>
    </row>
    <row r="138" spans="1:63" x14ac:dyDescent="0.2">
      <c r="A138" s="92">
        <v>44653</v>
      </c>
      <c r="B138" s="28" t="s">
        <v>251</v>
      </c>
      <c r="C138" s="48" t="s">
        <v>252</v>
      </c>
      <c r="D138" s="24" t="str">
        <f t="shared" ref="D138:D143" si="100">TEXT(A138,"ddd")</f>
        <v>Sat</v>
      </c>
      <c r="E138" s="45">
        <v>3.55</v>
      </c>
      <c r="F138" s="28" t="s">
        <v>61</v>
      </c>
      <c r="G138" s="28" t="s">
        <v>62</v>
      </c>
      <c r="H138" s="28" t="s">
        <v>70</v>
      </c>
      <c r="I138" s="100">
        <v>7</v>
      </c>
      <c r="K138" s="28" t="s">
        <v>253</v>
      </c>
      <c r="L138" s="37">
        <v>0.5</v>
      </c>
      <c r="M138" s="86" t="s">
        <v>254</v>
      </c>
      <c r="N138" s="28" t="s">
        <v>112</v>
      </c>
      <c r="R138" s="38">
        <v>51</v>
      </c>
      <c r="S138" s="56" t="s">
        <v>63</v>
      </c>
      <c r="T138" s="37" t="str">
        <f t="shared" si="88"/>
        <v>0.00</v>
      </c>
      <c r="U138" s="25">
        <f t="shared" ref="U138:U139" si="101">-$L138+T138</f>
        <v>-0.5</v>
      </c>
      <c r="V138" s="61">
        <f t="shared" ref="V138:V139" si="102">V137+U138</f>
        <v>74.83</v>
      </c>
      <c r="W138" s="61">
        <f t="shared" si="95"/>
        <v>97.4</v>
      </c>
      <c r="X138" s="59">
        <f t="shared" ref="X138:X139" si="103">SUM(V138/W138)</f>
        <v>0.76827515400410673</v>
      </c>
      <c r="Y138" s="60">
        <f t="shared" ref="Y138:Y139" si="104">V138/100</f>
        <v>0.74829999999999997</v>
      </c>
      <c r="Z138" s="32">
        <f t="shared" ref="Z138:Z139" si="105">V138*100</f>
        <v>7483</v>
      </c>
      <c r="AA138" s="28" t="s">
        <v>64</v>
      </c>
      <c r="AE138" s="101" t="s">
        <v>301</v>
      </c>
      <c r="AH138" s="38" t="s">
        <v>301</v>
      </c>
      <c r="AS138" s="42" t="s">
        <v>59</v>
      </c>
      <c r="AT138" s="70">
        <v>51</v>
      </c>
      <c r="BG138" s="107" t="s">
        <v>301</v>
      </c>
      <c r="BH138" s="107" t="s">
        <v>301</v>
      </c>
      <c r="BI138" s="105"/>
      <c r="BJ138" s="105"/>
      <c r="BK138" s="106" t="s">
        <v>301</v>
      </c>
    </row>
    <row r="139" spans="1:63" x14ac:dyDescent="0.2">
      <c r="A139" s="92">
        <v>44653</v>
      </c>
      <c r="B139" s="28" t="s">
        <v>251</v>
      </c>
      <c r="C139" s="48" t="s">
        <v>252</v>
      </c>
      <c r="D139" s="24" t="str">
        <f t="shared" si="100"/>
        <v>Sat</v>
      </c>
      <c r="E139" s="45">
        <v>3.55</v>
      </c>
      <c r="F139" s="28" t="s">
        <v>61</v>
      </c>
      <c r="G139" s="28" t="s">
        <v>62</v>
      </c>
      <c r="H139" s="28" t="s">
        <v>70</v>
      </c>
      <c r="I139" s="100">
        <v>7</v>
      </c>
      <c r="K139" s="28" t="s">
        <v>253</v>
      </c>
      <c r="L139" s="37">
        <v>0.5</v>
      </c>
      <c r="M139" s="86" t="s">
        <v>254</v>
      </c>
      <c r="N139" s="28" t="s">
        <v>114</v>
      </c>
      <c r="R139" s="38">
        <v>14</v>
      </c>
      <c r="S139" s="56" t="s">
        <v>63</v>
      </c>
      <c r="T139" s="37" t="str">
        <f t="shared" ref="T139:T208" si="106">IF(($AA139="W"),ROUND(($L139*$R139),2),"0.00")</f>
        <v>0.00</v>
      </c>
      <c r="U139" s="25">
        <f t="shared" si="101"/>
        <v>-0.5</v>
      </c>
      <c r="V139" s="61">
        <f t="shared" si="102"/>
        <v>74.33</v>
      </c>
      <c r="W139" s="61">
        <f t="shared" si="95"/>
        <v>97.9</v>
      </c>
      <c r="X139" s="59">
        <f t="shared" si="103"/>
        <v>0.75924412665985697</v>
      </c>
      <c r="Y139" s="60">
        <f t="shared" si="104"/>
        <v>0.74329999999999996</v>
      </c>
      <c r="Z139" s="32">
        <f t="shared" si="105"/>
        <v>7433</v>
      </c>
      <c r="AA139" s="28" t="s">
        <v>64</v>
      </c>
      <c r="AE139" s="101" t="s">
        <v>301</v>
      </c>
      <c r="AH139" s="38" t="s">
        <v>301</v>
      </c>
      <c r="AS139" s="42" t="s">
        <v>59</v>
      </c>
      <c r="AZ139" s="70">
        <v>14</v>
      </c>
      <c r="BG139" s="107" t="s">
        <v>301</v>
      </c>
      <c r="BH139" s="107" t="s">
        <v>301</v>
      </c>
      <c r="BI139" s="105"/>
      <c r="BJ139" s="105"/>
      <c r="BK139" s="106" t="s">
        <v>301</v>
      </c>
    </row>
    <row r="140" spans="1:63" x14ac:dyDescent="0.2">
      <c r="A140" s="92">
        <v>44660</v>
      </c>
      <c r="B140" s="28" t="s">
        <v>251</v>
      </c>
      <c r="C140" s="48" t="s">
        <v>252</v>
      </c>
      <c r="D140" s="24" t="str">
        <f t="shared" si="100"/>
        <v>Sat</v>
      </c>
      <c r="E140" s="45">
        <v>2.39</v>
      </c>
      <c r="F140" s="28" t="s">
        <v>61</v>
      </c>
      <c r="G140" s="28" t="s">
        <v>62</v>
      </c>
      <c r="H140" s="28" t="s">
        <v>70</v>
      </c>
      <c r="I140" s="100">
        <v>6</v>
      </c>
      <c r="J140" s="100">
        <v>9</v>
      </c>
      <c r="K140" s="28" t="s">
        <v>255</v>
      </c>
      <c r="L140" s="37">
        <v>0.5</v>
      </c>
      <c r="M140" s="86" t="s">
        <v>256</v>
      </c>
      <c r="N140" s="28" t="s">
        <v>112</v>
      </c>
      <c r="R140" s="38">
        <v>51</v>
      </c>
      <c r="S140" s="56" t="s">
        <v>63</v>
      </c>
      <c r="T140" s="37" t="str">
        <f t="shared" si="106"/>
        <v>0.00</v>
      </c>
      <c r="U140" s="25">
        <f t="shared" ref="U140:U141" si="107">-$L140+T140</f>
        <v>-0.5</v>
      </c>
      <c r="V140" s="61">
        <f t="shared" ref="V140:V141" si="108">V139+U140</f>
        <v>73.83</v>
      </c>
      <c r="W140" s="61">
        <f t="shared" si="95"/>
        <v>98.4</v>
      </c>
      <c r="X140" s="59">
        <f t="shared" ref="X140:X141" si="109">SUM(V140/W140)</f>
        <v>0.75030487804878043</v>
      </c>
      <c r="Y140" s="60">
        <f t="shared" ref="Y140:Y141" si="110">V140/100</f>
        <v>0.73829999999999996</v>
      </c>
      <c r="Z140" s="32">
        <f t="shared" ref="Z140:Z141" si="111">V140*100</f>
        <v>7383</v>
      </c>
      <c r="AA140" s="28" t="s">
        <v>64</v>
      </c>
      <c r="AE140" s="38">
        <v>51</v>
      </c>
      <c r="AH140" s="26">
        <v>7</v>
      </c>
      <c r="AS140" s="42" t="s">
        <v>59</v>
      </c>
      <c r="AT140" s="70">
        <v>51</v>
      </c>
      <c r="BG140" s="104">
        <f>((AH140*(L140))-(L140))</f>
        <v>3</v>
      </c>
      <c r="BH140" s="104">
        <f t="shared" ref="BH140:BH176" si="112">0.94*(AH140-1)+1</f>
        <v>6.64</v>
      </c>
      <c r="BI140" s="105"/>
      <c r="BJ140" s="105"/>
      <c r="BK140" s="106">
        <v>5.4</v>
      </c>
    </row>
    <row r="141" spans="1:63" x14ac:dyDescent="0.2">
      <c r="A141" s="92">
        <v>44660</v>
      </c>
      <c r="B141" s="28" t="s">
        <v>251</v>
      </c>
      <c r="C141" s="48" t="s">
        <v>252</v>
      </c>
      <c r="D141" s="24" t="str">
        <f t="shared" si="100"/>
        <v>Sat</v>
      </c>
      <c r="E141" s="45">
        <v>2.39</v>
      </c>
      <c r="F141" s="28" t="s">
        <v>61</v>
      </c>
      <c r="G141" s="28" t="s">
        <v>62</v>
      </c>
      <c r="H141" s="28" t="s">
        <v>70</v>
      </c>
      <c r="I141" s="100">
        <v>6</v>
      </c>
      <c r="J141" s="100">
        <v>9</v>
      </c>
      <c r="K141" s="28" t="s">
        <v>255</v>
      </c>
      <c r="L141" s="37">
        <v>0.5</v>
      </c>
      <c r="M141" s="86" t="s">
        <v>256</v>
      </c>
      <c r="N141" s="28" t="s">
        <v>114</v>
      </c>
      <c r="R141" s="38">
        <v>14</v>
      </c>
      <c r="S141" s="56" t="s">
        <v>63</v>
      </c>
      <c r="T141" s="37" t="str">
        <f t="shared" si="106"/>
        <v>0.00</v>
      </c>
      <c r="U141" s="25">
        <f t="shared" si="107"/>
        <v>-0.5</v>
      </c>
      <c r="V141" s="61">
        <f t="shared" si="108"/>
        <v>73.33</v>
      </c>
      <c r="W141" s="61">
        <f t="shared" si="95"/>
        <v>98.9</v>
      </c>
      <c r="X141" s="59">
        <f t="shared" si="109"/>
        <v>0.74145601617795742</v>
      </c>
      <c r="Y141" s="60">
        <f t="shared" si="110"/>
        <v>0.73329999999999995</v>
      </c>
      <c r="Z141" s="32">
        <f t="shared" si="111"/>
        <v>7333</v>
      </c>
      <c r="AA141" s="28" t="s">
        <v>64</v>
      </c>
      <c r="AE141" s="38">
        <v>14</v>
      </c>
      <c r="AH141" s="26">
        <v>2.65</v>
      </c>
      <c r="AS141" s="42" t="s">
        <v>59</v>
      </c>
      <c r="AZ141" s="70">
        <v>14</v>
      </c>
      <c r="BG141" s="104">
        <f>((AH141*(L141))-(L141))</f>
        <v>0.82499999999999996</v>
      </c>
      <c r="BH141" s="104">
        <f t="shared" si="112"/>
        <v>2.5510000000000002</v>
      </c>
      <c r="BI141" s="105"/>
      <c r="BJ141" s="105"/>
      <c r="BK141" s="106">
        <v>2</v>
      </c>
    </row>
    <row r="142" spans="1:63" x14ac:dyDescent="0.2">
      <c r="A142" s="92">
        <v>44828</v>
      </c>
      <c r="B142" s="28" t="s">
        <v>251</v>
      </c>
      <c r="C142" s="48" t="s">
        <v>257</v>
      </c>
      <c r="D142" s="24" t="str">
        <f t="shared" si="100"/>
        <v>Sat</v>
      </c>
      <c r="F142" s="28" t="s">
        <v>61</v>
      </c>
      <c r="G142" s="28" t="s">
        <v>62</v>
      </c>
      <c r="H142" s="28" t="s">
        <v>66</v>
      </c>
      <c r="I142" s="100">
        <v>8</v>
      </c>
      <c r="J142" s="100">
        <v>5</v>
      </c>
      <c r="K142" s="28" t="s">
        <v>258</v>
      </c>
      <c r="L142" s="37">
        <v>1</v>
      </c>
      <c r="M142" s="81" t="s">
        <v>259</v>
      </c>
      <c r="N142" s="28" t="s">
        <v>112</v>
      </c>
      <c r="R142" s="38">
        <v>17</v>
      </c>
      <c r="S142" s="56" t="s">
        <v>63</v>
      </c>
      <c r="T142" s="37" t="str">
        <f t="shared" si="106"/>
        <v>0.00</v>
      </c>
      <c r="U142" s="25">
        <f t="shared" ref="U142:U143" si="113">-$L142+T142</f>
        <v>-1</v>
      </c>
      <c r="V142" s="61">
        <f t="shared" ref="V142:V143" si="114">V141+U142</f>
        <v>72.33</v>
      </c>
      <c r="W142" s="61">
        <f t="shared" si="95"/>
        <v>99.9</v>
      </c>
      <c r="X142" s="59">
        <f t="shared" ref="X142:X143" si="115">SUM(V142/W142)</f>
        <v>0.72402402402402399</v>
      </c>
      <c r="Y142" s="60">
        <f t="shared" ref="Y142:Y143" si="116">V142/100</f>
        <v>0.72329999999999994</v>
      </c>
      <c r="Z142" s="32">
        <f t="shared" ref="Z142:Z143" si="117">V142*100</f>
        <v>7233</v>
      </c>
      <c r="AA142" s="28" t="s">
        <v>64</v>
      </c>
      <c r="AE142" s="38">
        <v>17</v>
      </c>
      <c r="AH142" s="26">
        <v>153.31</v>
      </c>
      <c r="AS142" s="42" t="s">
        <v>59</v>
      </c>
      <c r="AT142" s="70">
        <v>17</v>
      </c>
      <c r="BG142" s="104">
        <f>((AH142*(L142))-(L142))</f>
        <v>152.31</v>
      </c>
      <c r="BH142" s="104">
        <f t="shared" si="112"/>
        <v>144.17140000000001</v>
      </c>
      <c r="BI142" s="105"/>
      <c r="BJ142" s="105"/>
      <c r="BK142" s="106">
        <v>100</v>
      </c>
    </row>
    <row r="143" spans="1:63" x14ac:dyDescent="0.2">
      <c r="A143" s="92">
        <v>44828</v>
      </c>
      <c r="B143" s="28" t="s">
        <v>251</v>
      </c>
      <c r="C143" s="48" t="s">
        <v>257</v>
      </c>
      <c r="D143" s="24" t="str">
        <f t="shared" si="100"/>
        <v>Sat</v>
      </c>
      <c r="F143" s="28" t="s">
        <v>61</v>
      </c>
      <c r="G143" s="28" t="s">
        <v>62</v>
      </c>
      <c r="H143" s="28" t="s">
        <v>66</v>
      </c>
      <c r="I143" s="100">
        <v>8</v>
      </c>
      <c r="J143" s="100">
        <v>5</v>
      </c>
      <c r="K143" s="28" t="s">
        <v>258</v>
      </c>
      <c r="L143" s="37">
        <v>1</v>
      </c>
      <c r="M143" s="81" t="s">
        <v>259</v>
      </c>
      <c r="N143" s="28" t="s">
        <v>114</v>
      </c>
      <c r="R143" s="38">
        <v>5</v>
      </c>
      <c r="S143" s="56" t="s">
        <v>63</v>
      </c>
      <c r="T143" s="37" t="str">
        <f t="shared" si="106"/>
        <v>0.00</v>
      </c>
      <c r="U143" s="25">
        <f t="shared" si="113"/>
        <v>-1</v>
      </c>
      <c r="V143" s="61">
        <f t="shared" si="114"/>
        <v>71.33</v>
      </c>
      <c r="W143" s="61">
        <f t="shared" si="95"/>
        <v>100.9</v>
      </c>
      <c r="X143" s="59">
        <f t="shared" si="115"/>
        <v>0.70693756194251733</v>
      </c>
      <c r="Y143" s="60">
        <f t="shared" si="116"/>
        <v>0.71329999999999993</v>
      </c>
      <c r="Z143" s="32">
        <f t="shared" si="117"/>
        <v>7133</v>
      </c>
      <c r="AA143" s="28" t="s">
        <v>64</v>
      </c>
      <c r="AE143" s="38">
        <v>5</v>
      </c>
      <c r="AH143" s="26">
        <v>19</v>
      </c>
      <c r="AS143" s="42" t="s">
        <v>59</v>
      </c>
      <c r="AZ143" s="70">
        <v>5</v>
      </c>
      <c r="BG143" s="104">
        <f>((AH143*(L143))-(L143))</f>
        <v>18</v>
      </c>
      <c r="BH143" s="104">
        <f t="shared" si="112"/>
        <v>17.919999999999998</v>
      </c>
      <c r="BI143" s="105"/>
      <c r="BJ143" s="105"/>
      <c r="BK143" s="106">
        <v>14.5</v>
      </c>
    </row>
    <row r="144" spans="1:63" x14ac:dyDescent="0.2">
      <c r="A144" s="92">
        <v>44842</v>
      </c>
      <c r="B144" s="28" t="s">
        <v>251</v>
      </c>
      <c r="C144" s="48" t="s">
        <v>257</v>
      </c>
      <c r="D144" s="24" t="str">
        <f t="shared" ref="D144:D154" si="118">TEXT(A144,"ddd")</f>
        <v>Sat</v>
      </c>
      <c r="E144" s="45">
        <v>4.3</v>
      </c>
      <c r="F144" s="28" t="s">
        <v>61</v>
      </c>
      <c r="G144" s="28" t="s">
        <v>62</v>
      </c>
      <c r="H144" s="28" t="s">
        <v>67</v>
      </c>
      <c r="I144" s="100">
        <v>8</v>
      </c>
      <c r="K144" s="28" t="s">
        <v>260</v>
      </c>
      <c r="L144" s="37">
        <v>0.2</v>
      </c>
      <c r="M144" s="81" t="s">
        <v>261</v>
      </c>
      <c r="N144" s="28" t="s">
        <v>112</v>
      </c>
      <c r="R144" s="38">
        <v>126</v>
      </c>
      <c r="S144" s="56" t="s">
        <v>63</v>
      </c>
      <c r="T144" s="37" t="str">
        <f t="shared" si="106"/>
        <v>0.00</v>
      </c>
      <c r="U144" s="25">
        <f t="shared" ref="U144:U145" si="119">-$L144+T144</f>
        <v>-0.2</v>
      </c>
      <c r="V144" s="61">
        <f t="shared" ref="V144:V145" si="120">V143+U144</f>
        <v>71.13</v>
      </c>
      <c r="W144" s="61">
        <f t="shared" si="95"/>
        <v>101.10000000000001</v>
      </c>
      <c r="X144" s="59">
        <f t="shared" ref="X144:X145" si="121">SUM(V144/W144)</f>
        <v>0.703560830860534</v>
      </c>
      <c r="Y144" s="60">
        <f t="shared" ref="Y144:Y145" si="122">V144/100</f>
        <v>0.71129999999999993</v>
      </c>
      <c r="Z144" s="32">
        <f t="shared" ref="Z144:Z145" si="123">V144*100</f>
        <v>7113</v>
      </c>
      <c r="AA144" s="28" t="s">
        <v>64</v>
      </c>
      <c r="AE144" s="101" t="s">
        <v>301</v>
      </c>
      <c r="AH144" s="38" t="s">
        <v>301</v>
      </c>
      <c r="AS144" s="42" t="s">
        <v>59</v>
      </c>
      <c r="AT144" s="70">
        <v>126</v>
      </c>
      <c r="BG144" s="107" t="s">
        <v>301</v>
      </c>
      <c r="BH144" s="107" t="s">
        <v>301</v>
      </c>
      <c r="BI144" s="105"/>
      <c r="BJ144" s="105"/>
      <c r="BK144" s="106" t="s">
        <v>301</v>
      </c>
    </row>
    <row r="145" spans="1:64" x14ac:dyDescent="0.2">
      <c r="A145" s="92">
        <v>44842</v>
      </c>
      <c r="B145" s="28" t="s">
        <v>251</v>
      </c>
      <c r="C145" s="48" t="s">
        <v>257</v>
      </c>
      <c r="D145" s="24" t="str">
        <f t="shared" si="118"/>
        <v>Sat</v>
      </c>
      <c r="E145" s="45">
        <v>4.3</v>
      </c>
      <c r="F145" s="28" t="s">
        <v>61</v>
      </c>
      <c r="G145" s="28" t="s">
        <v>62</v>
      </c>
      <c r="H145" s="28" t="s">
        <v>67</v>
      </c>
      <c r="I145" s="100">
        <v>8</v>
      </c>
      <c r="K145" s="28" t="s">
        <v>260</v>
      </c>
      <c r="L145" s="37">
        <v>0.2</v>
      </c>
      <c r="M145" s="81" t="s">
        <v>261</v>
      </c>
      <c r="N145" s="28" t="s">
        <v>114</v>
      </c>
      <c r="R145" s="38">
        <v>26</v>
      </c>
      <c r="S145" s="56" t="s">
        <v>63</v>
      </c>
      <c r="T145" s="37" t="str">
        <f t="shared" si="106"/>
        <v>0.00</v>
      </c>
      <c r="U145" s="25">
        <f t="shared" si="119"/>
        <v>-0.2</v>
      </c>
      <c r="V145" s="61">
        <f t="shared" si="120"/>
        <v>70.929999999999993</v>
      </c>
      <c r="W145" s="61">
        <f t="shared" si="95"/>
        <v>101.30000000000001</v>
      </c>
      <c r="X145" s="59">
        <f t="shared" si="121"/>
        <v>0.70019743336623874</v>
      </c>
      <c r="Y145" s="60">
        <f t="shared" si="122"/>
        <v>0.70929999999999993</v>
      </c>
      <c r="Z145" s="32">
        <f t="shared" si="123"/>
        <v>7092.9999999999991</v>
      </c>
      <c r="AA145" s="28" t="s">
        <v>64</v>
      </c>
      <c r="AE145" s="101" t="s">
        <v>301</v>
      </c>
      <c r="AH145" s="38" t="s">
        <v>301</v>
      </c>
      <c r="AS145" s="42" t="s">
        <v>59</v>
      </c>
      <c r="AZ145" s="70">
        <v>26</v>
      </c>
      <c r="BG145" s="107" t="s">
        <v>301</v>
      </c>
      <c r="BH145" s="107" t="s">
        <v>301</v>
      </c>
      <c r="BI145" s="105"/>
      <c r="BJ145" s="105"/>
      <c r="BK145" s="106" t="s">
        <v>301</v>
      </c>
    </row>
    <row r="146" spans="1:64" x14ac:dyDescent="0.2">
      <c r="A146" s="92">
        <v>44849</v>
      </c>
      <c r="B146" s="28" t="s">
        <v>251</v>
      </c>
      <c r="C146" s="48" t="s">
        <v>257</v>
      </c>
      <c r="D146" s="24" t="str">
        <f t="shared" si="118"/>
        <v>Sat</v>
      </c>
      <c r="E146" s="51">
        <v>5.15</v>
      </c>
      <c r="F146" s="28" t="s">
        <v>61</v>
      </c>
      <c r="G146" s="28" t="s">
        <v>62</v>
      </c>
      <c r="H146" s="28" t="s">
        <v>67</v>
      </c>
      <c r="I146" s="100">
        <v>9</v>
      </c>
      <c r="J146" s="100">
        <v>5</v>
      </c>
      <c r="K146" s="28" t="s">
        <v>206</v>
      </c>
      <c r="L146" s="37">
        <v>0.3</v>
      </c>
      <c r="M146" s="81" t="s">
        <v>262</v>
      </c>
      <c r="N146" s="28" t="s">
        <v>112</v>
      </c>
      <c r="R146" s="38">
        <v>41</v>
      </c>
      <c r="S146" s="56" t="s">
        <v>63</v>
      </c>
      <c r="T146" s="37" t="str">
        <f t="shared" si="106"/>
        <v>0.00</v>
      </c>
      <c r="U146" s="25">
        <f t="shared" ref="U146:U147" si="124">-$L146+T146</f>
        <v>-0.3</v>
      </c>
      <c r="V146" s="61">
        <f t="shared" ref="V146:V147" si="125">V145+U146</f>
        <v>70.63</v>
      </c>
      <c r="W146" s="61">
        <f t="shared" si="95"/>
        <v>101.60000000000001</v>
      </c>
      <c r="X146" s="59">
        <f t="shared" ref="X146:X147" si="126">SUM(V146/W146)</f>
        <v>0.69517716535433061</v>
      </c>
      <c r="Y146" s="60">
        <f t="shared" ref="Y146:Y147" si="127">V146/100</f>
        <v>0.70629999999999993</v>
      </c>
      <c r="Z146" s="32">
        <f t="shared" ref="Z146:Z147" si="128">V146*100</f>
        <v>7063</v>
      </c>
      <c r="AA146" s="28" t="s">
        <v>64</v>
      </c>
      <c r="AE146" s="38">
        <v>41</v>
      </c>
      <c r="AH146" s="26">
        <v>13.67</v>
      </c>
      <c r="AS146" s="42" t="s">
        <v>59</v>
      </c>
      <c r="AT146" s="70">
        <v>41</v>
      </c>
      <c r="BG146" s="104">
        <f>((AH146*(L146))-(L146))</f>
        <v>3.8010000000000002</v>
      </c>
      <c r="BH146" s="104">
        <f t="shared" si="112"/>
        <v>12.909799999999999</v>
      </c>
      <c r="BI146" s="105"/>
      <c r="BJ146" s="105"/>
      <c r="BK146" s="106">
        <v>13</v>
      </c>
    </row>
    <row r="147" spans="1:64" x14ac:dyDescent="0.2">
      <c r="A147" s="92">
        <v>44849</v>
      </c>
      <c r="B147" s="28" t="s">
        <v>251</v>
      </c>
      <c r="C147" s="48" t="s">
        <v>257</v>
      </c>
      <c r="D147" s="24" t="str">
        <f t="shared" si="118"/>
        <v>Sat</v>
      </c>
      <c r="E147" s="51">
        <v>5.15</v>
      </c>
      <c r="F147" s="28" t="s">
        <v>61</v>
      </c>
      <c r="G147" s="28" t="s">
        <v>62</v>
      </c>
      <c r="H147" s="28" t="s">
        <v>67</v>
      </c>
      <c r="I147" s="100">
        <v>9</v>
      </c>
      <c r="J147" s="100">
        <v>5</v>
      </c>
      <c r="K147" s="28" t="s">
        <v>206</v>
      </c>
      <c r="L147" s="37">
        <v>0.3</v>
      </c>
      <c r="M147" s="81" t="s">
        <v>262</v>
      </c>
      <c r="N147" s="28" t="s">
        <v>114</v>
      </c>
      <c r="R147" s="38">
        <v>13</v>
      </c>
      <c r="S147" s="56" t="s">
        <v>63</v>
      </c>
      <c r="T147" s="37" t="str">
        <f t="shared" si="106"/>
        <v>0.00</v>
      </c>
      <c r="U147" s="25">
        <f t="shared" si="124"/>
        <v>-0.3</v>
      </c>
      <c r="V147" s="61">
        <f t="shared" si="125"/>
        <v>70.33</v>
      </c>
      <c r="W147" s="61">
        <f t="shared" si="95"/>
        <v>101.9</v>
      </c>
      <c r="X147" s="59">
        <f t="shared" si="126"/>
        <v>0.6901864573110893</v>
      </c>
      <c r="Y147" s="60">
        <f t="shared" si="127"/>
        <v>0.70330000000000004</v>
      </c>
      <c r="Z147" s="32">
        <f t="shared" si="128"/>
        <v>7033</v>
      </c>
      <c r="AA147" s="28" t="s">
        <v>64</v>
      </c>
      <c r="AE147" s="38">
        <v>13</v>
      </c>
      <c r="AH147" s="26">
        <v>4.7</v>
      </c>
      <c r="AS147" s="42" t="s">
        <v>59</v>
      </c>
      <c r="AZ147" s="70">
        <v>13</v>
      </c>
      <c r="BG147" s="104">
        <f>((AH147*(L147))-(L147))</f>
        <v>1.1099999999999999</v>
      </c>
      <c r="BH147" s="104">
        <f t="shared" si="112"/>
        <v>4.4779999999999998</v>
      </c>
      <c r="BI147" s="105"/>
      <c r="BJ147" s="105"/>
      <c r="BK147" s="106">
        <v>3.6</v>
      </c>
    </row>
    <row r="148" spans="1:64" x14ac:dyDescent="0.2">
      <c r="A148" s="92">
        <v>44856</v>
      </c>
      <c r="B148" s="28" t="s">
        <v>251</v>
      </c>
      <c r="C148" s="48" t="s">
        <v>257</v>
      </c>
      <c r="D148" s="24" t="str">
        <f t="shared" si="118"/>
        <v>Sat</v>
      </c>
      <c r="E148" s="45">
        <v>5.0999999999999996</v>
      </c>
      <c r="F148" s="28" t="s">
        <v>61</v>
      </c>
      <c r="G148" s="28" t="s">
        <v>62</v>
      </c>
      <c r="H148" s="28" t="s">
        <v>69</v>
      </c>
      <c r="I148" s="100">
        <v>9</v>
      </c>
      <c r="K148" s="28" t="s">
        <v>263</v>
      </c>
      <c r="L148" s="37">
        <v>0.5</v>
      </c>
      <c r="M148" s="94" t="s">
        <v>264</v>
      </c>
      <c r="N148" s="28" t="s">
        <v>112</v>
      </c>
      <c r="R148" s="38">
        <v>81</v>
      </c>
      <c r="S148" s="56" t="s">
        <v>63</v>
      </c>
      <c r="T148" s="37" t="str">
        <f t="shared" si="106"/>
        <v>0.00</v>
      </c>
      <c r="U148" s="25">
        <f t="shared" ref="U148:U149" si="129">-$L148+T148</f>
        <v>-0.5</v>
      </c>
      <c r="V148" s="61">
        <f t="shared" ref="V148:V149" si="130">V147+U148</f>
        <v>69.83</v>
      </c>
      <c r="W148" s="61">
        <f t="shared" si="95"/>
        <v>102.4</v>
      </c>
      <c r="X148" s="59">
        <f t="shared" ref="X148:X149" si="131">SUM(V148/W148)</f>
        <v>0.68193359374999996</v>
      </c>
      <c r="Y148" s="60">
        <f t="shared" ref="Y148:Y149" si="132">V148/100</f>
        <v>0.69830000000000003</v>
      </c>
      <c r="Z148" s="32">
        <f t="shared" ref="Z148:Z149" si="133">V148*100</f>
        <v>6983</v>
      </c>
      <c r="AA148" s="28" t="s">
        <v>64</v>
      </c>
      <c r="AE148" s="101" t="s">
        <v>301</v>
      </c>
      <c r="AH148" s="38" t="s">
        <v>301</v>
      </c>
      <c r="AS148" s="42" t="s">
        <v>59</v>
      </c>
      <c r="AT148" s="70">
        <v>81</v>
      </c>
      <c r="BG148" s="107" t="s">
        <v>301</v>
      </c>
      <c r="BH148" s="107" t="s">
        <v>301</v>
      </c>
      <c r="BI148" s="105"/>
      <c r="BJ148" s="105"/>
      <c r="BK148" s="106" t="s">
        <v>301</v>
      </c>
    </row>
    <row r="149" spans="1:64" x14ac:dyDescent="0.2">
      <c r="A149" s="92">
        <v>44856</v>
      </c>
      <c r="B149" s="28" t="s">
        <v>251</v>
      </c>
      <c r="C149" s="48" t="s">
        <v>257</v>
      </c>
      <c r="D149" s="24" t="str">
        <f t="shared" si="118"/>
        <v>Sat</v>
      </c>
      <c r="E149" s="45">
        <v>5.0999999999999996</v>
      </c>
      <c r="F149" s="28" t="s">
        <v>61</v>
      </c>
      <c r="G149" s="28" t="s">
        <v>62</v>
      </c>
      <c r="H149" s="28" t="s">
        <v>69</v>
      </c>
      <c r="I149" s="100">
        <v>9</v>
      </c>
      <c r="K149" s="28" t="s">
        <v>263</v>
      </c>
      <c r="L149" s="37">
        <v>0.5</v>
      </c>
      <c r="M149" s="94" t="s">
        <v>264</v>
      </c>
      <c r="N149" s="28" t="s">
        <v>114</v>
      </c>
      <c r="R149" s="38">
        <v>21</v>
      </c>
      <c r="S149" s="56" t="s">
        <v>63</v>
      </c>
      <c r="T149" s="37" t="str">
        <f t="shared" si="106"/>
        <v>0.00</v>
      </c>
      <c r="U149" s="25">
        <f t="shared" si="129"/>
        <v>-0.5</v>
      </c>
      <c r="V149" s="61">
        <f t="shared" si="130"/>
        <v>69.33</v>
      </c>
      <c r="W149" s="61">
        <f t="shared" si="95"/>
        <v>102.9</v>
      </c>
      <c r="X149" s="59">
        <f t="shared" si="131"/>
        <v>0.67376093294460637</v>
      </c>
      <c r="Y149" s="60">
        <f t="shared" si="132"/>
        <v>0.69330000000000003</v>
      </c>
      <c r="Z149" s="32">
        <f t="shared" si="133"/>
        <v>6933</v>
      </c>
      <c r="AA149" s="28" t="s">
        <v>64</v>
      </c>
      <c r="AE149" s="101" t="s">
        <v>301</v>
      </c>
      <c r="AH149" s="38" t="s">
        <v>301</v>
      </c>
      <c r="AS149" s="42" t="s">
        <v>59</v>
      </c>
      <c r="AZ149" s="70">
        <v>21</v>
      </c>
      <c r="BG149" s="107" t="s">
        <v>301</v>
      </c>
      <c r="BH149" s="107" t="s">
        <v>301</v>
      </c>
      <c r="BI149" s="105"/>
      <c r="BJ149" s="105"/>
      <c r="BK149" s="106" t="s">
        <v>301</v>
      </c>
    </row>
    <row r="150" spans="1:64" x14ac:dyDescent="0.2">
      <c r="A150" s="96">
        <v>45185</v>
      </c>
      <c r="B150" s="97" t="s">
        <v>251</v>
      </c>
      <c r="C150" s="48" t="s">
        <v>283</v>
      </c>
      <c r="D150" s="98" t="str">
        <f t="shared" si="118"/>
        <v>Sat</v>
      </c>
      <c r="E150" s="45">
        <v>4.05</v>
      </c>
      <c r="F150" s="97" t="s">
        <v>61</v>
      </c>
      <c r="G150" s="97" t="s">
        <v>62</v>
      </c>
      <c r="H150" s="97" t="s">
        <v>68</v>
      </c>
      <c r="I150" s="100">
        <v>7</v>
      </c>
      <c r="J150" s="100">
        <v>6</v>
      </c>
      <c r="K150" s="31" t="s">
        <v>268</v>
      </c>
      <c r="L150" s="37">
        <v>1</v>
      </c>
      <c r="M150" s="99" t="s">
        <v>269</v>
      </c>
      <c r="N150" s="28" t="s">
        <v>112</v>
      </c>
      <c r="R150" s="38">
        <v>14</v>
      </c>
      <c r="S150" s="56">
        <v>3</v>
      </c>
      <c r="T150" s="37" t="str">
        <f t="shared" si="106"/>
        <v>0.00</v>
      </c>
      <c r="U150" s="25">
        <f t="shared" ref="U150" si="134">-$L150+T150</f>
        <v>-1</v>
      </c>
      <c r="V150" s="61">
        <f t="shared" ref="V150:V154" si="135">V149+U150</f>
        <v>68.33</v>
      </c>
      <c r="W150" s="61">
        <f t="shared" si="95"/>
        <v>103.9</v>
      </c>
      <c r="X150" s="59">
        <f t="shared" ref="X150:X155" si="136">SUM(V150/W150)</f>
        <v>0.65765158806544755</v>
      </c>
      <c r="Y150" s="60">
        <f t="shared" ref="Y150:Y155" si="137">V150/100</f>
        <v>0.68330000000000002</v>
      </c>
      <c r="Z150" s="32">
        <f t="shared" ref="Z150:Z155" si="138">V150*100</f>
        <v>6833</v>
      </c>
      <c r="AA150" s="28" t="s">
        <v>64</v>
      </c>
      <c r="AE150" s="26">
        <v>14</v>
      </c>
      <c r="AH150" s="26">
        <v>19</v>
      </c>
      <c r="AS150" s="42" t="s">
        <v>59</v>
      </c>
      <c r="AT150" s="70">
        <v>14</v>
      </c>
      <c r="BG150" s="104">
        <f>((AH150*(L150))-(L150))</f>
        <v>18</v>
      </c>
      <c r="BH150" s="104">
        <f t="shared" si="112"/>
        <v>17.919999999999998</v>
      </c>
      <c r="BI150" s="105"/>
      <c r="BJ150" s="105"/>
      <c r="BK150" s="106">
        <v>19</v>
      </c>
    </row>
    <row r="151" spans="1:64" x14ac:dyDescent="0.2">
      <c r="A151" s="96">
        <v>45199</v>
      </c>
      <c r="B151" s="97" t="s">
        <v>251</v>
      </c>
      <c r="C151" s="48" t="s">
        <v>289</v>
      </c>
      <c r="D151" s="98" t="str">
        <f t="shared" si="118"/>
        <v>Sat</v>
      </c>
      <c r="E151" s="45">
        <v>4.05</v>
      </c>
      <c r="F151" s="97" t="s">
        <v>61</v>
      </c>
      <c r="G151" s="97" t="s">
        <v>62</v>
      </c>
      <c r="H151" s="28" t="s">
        <v>70</v>
      </c>
      <c r="I151" s="95" t="s">
        <v>292</v>
      </c>
      <c r="J151" s="100">
        <v>19</v>
      </c>
      <c r="K151" s="28" t="s">
        <v>290</v>
      </c>
      <c r="L151" s="37">
        <v>1</v>
      </c>
      <c r="M151" s="99" t="s">
        <v>291</v>
      </c>
      <c r="N151" s="28" t="s">
        <v>112</v>
      </c>
      <c r="R151" s="38">
        <v>21</v>
      </c>
      <c r="S151" s="56" t="s">
        <v>63</v>
      </c>
      <c r="T151" s="37" t="str">
        <f t="shared" si="106"/>
        <v>0.00</v>
      </c>
      <c r="U151" s="25">
        <f t="shared" ref="U151:U152" si="139">-$L151+T151</f>
        <v>-1</v>
      </c>
      <c r="V151" s="61">
        <f t="shared" si="135"/>
        <v>67.33</v>
      </c>
      <c r="W151" s="61">
        <f t="shared" si="95"/>
        <v>104.9</v>
      </c>
      <c r="X151" s="59">
        <f t="shared" si="136"/>
        <v>0.6418493803622497</v>
      </c>
      <c r="Y151" s="60">
        <f t="shared" si="137"/>
        <v>0.67330000000000001</v>
      </c>
      <c r="Z151" s="32">
        <f t="shared" si="138"/>
        <v>6733</v>
      </c>
      <c r="AA151" s="28" t="s">
        <v>64</v>
      </c>
      <c r="AE151" s="101" t="s">
        <v>301</v>
      </c>
      <c r="AH151" s="38" t="s">
        <v>301</v>
      </c>
      <c r="AS151" s="42" t="s">
        <v>59</v>
      </c>
      <c r="AT151" s="70">
        <v>21</v>
      </c>
      <c r="BG151" s="107" t="s">
        <v>301</v>
      </c>
      <c r="BH151" s="107" t="s">
        <v>301</v>
      </c>
      <c r="BI151" s="105"/>
      <c r="BJ151" s="105"/>
      <c r="BK151" s="104" t="s">
        <v>301</v>
      </c>
    </row>
    <row r="152" spans="1:64" x14ac:dyDescent="0.2">
      <c r="A152" s="96">
        <v>45199</v>
      </c>
      <c r="B152" s="97" t="s">
        <v>251</v>
      </c>
      <c r="C152" s="48" t="s">
        <v>289</v>
      </c>
      <c r="D152" s="98" t="str">
        <f t="shared" si="118"/>
        <v>Sat</v>
      </c>
      <c r="E152" s="45">
        <v>4.05</v>
      </c>
      <c r="F152" s="97" t="s">
        <v>61</v>
      </c>
      <c r="G152" s="97" t="s">
        <v>62</v>
      </c>
      <c r="H152" s="28" t="s">
        <v>70</v>
      </c>
      <c r="I152" s="95" t="s">
        <v>292</v>
      </c>
      <c r="J152" s="100">
        <v>19</v>
      </c>
      <c r="K152" s="28" t="s">
        <v>290</v>
      </c>
      <c r="L152" s="37">
        <v>1</v>
      </c>
      <c r="M152" s="99" t="s">
        <v>291</v>
      </c>
      <c r="N152" s="28" t="s">
        <v>114</v>
      </c>
      <c r="R152" s="38">
        <v>6</v>
      </c>
      <c r="S152" s="56" t="s">
        <v>63</v>
      </c>
      <c r="T152" s="37" t="str">
        <f t="shared" si="106"/>
        <v>0.00</v>
      </c>
      <c r="U152" s="25">
        <f t="shared" si="139"/>
        <v>-1</v>
      </c>
      <c r="V152" s="61">
        <f t="shared" si="135"/>
        <v>66.33</v>
      </c>
      <c r="W152" s="61">
        <f t="shared" si="95"/>
        <v>105.9</v>
      </c>
      <c r="X152" s="59">
        <f t="shared" si="136"/>
        <v>0.6263456090651558</v>
      </c>
      <c r="Y152" s="60">
        <f t="shared" si="137"/>
        <v>0.6633</v>
      </c>
      <c r="Z152" s="32">
        <f t="shared" si="138"/>
        <v>6633</v>
      </c>
      <c r="AA152" s="28" t="s">
        <v>64</v>
      </c>
      <c r="AE152" s="101" t="s">
        <v>301</v>
      </c>
      <c r="AH152" s="38" t="s">
        <v>301</v>
      </c>
      <c r="AS152" s="42" t="s">
        <v>59</v>
      </c>
      <c r="AZ152" s="70">
        <v>6</v>
      </c>
      <c r="BG152" s="107" t="s">
        <v>301</v>
      </c>
      <c r="BH152" s="107" t="s">
        <v>301</v>
      </c>
      <c r="BI152" s="105"/>
      <c r="BJ152" s="105"/>
      <c r="BK152" s="104" t="s">
        <v>301</v>
      </c>
    </row>
    <row r="153" spans="1:64" x14ac:dyDescent="0.2">
      <c r="A153" s="96">
        <v>45199</v>
      </c>
      <c r="B153" s="97" t="s">
        <v>251</v>
      </c>
      <c r="C153" s="48" t="s">
        <v>295</v>
      </c>
      <c r="D153" s="98" t="str">
        <f t="shared" si="118"/>
        <v>Sat</v>
      </c>
      <c r="E153" s="45">
        <v>4.05</v>
      </c>
      <c r="F153" s="97" t="s">
        <v>61</v>
      </c>
      <c r="G153" s="97" t="s">
        <v>62</v>
      </c>
      <c r="H153" s="28" t="s">
        <v>70</v>
      </c>
      <c r="I153" s="95" t="s">
        <v>292</v>
      </c>
      <c r="K153" s="28" t="s">
        <v>296</v>
      </c>
      <c r="L153" s="37">
        <v>1.5</v>
      </c>
      <c r="M153" s="99" t="s">
        <v>298</v>
      </c>
      <c r="N153" s="28" t="s">
        <v>112</v>
      </c>
      <c r="R153" s="38">
        <v>7</v>
      </c>
      <c r="S153" s="56" t="s">
        <v>63</v>
      </c>
      <c r="T153" s="37" t="str">
        <f t="shared" si="106"/>
        <v>0.00</v>
      </c>
      <c r="U153" s="25">
        <f t="shared" ref="U153:U154" si="140">-$L153+T153</f>
        <v>-1.5</v>
      </c>
      <c r="V153" s="61">
        <f t="shared" si="135"/>
        <v>64.83</v>
      </c>
      <c r="W153" s="61">
        <f t="shared" si="95"/>
        <v>107.4</v>
      </c>
      <c r="X153" s="59">
        <f t="shared" si="136"/>
        <v>0.60363128491620111</v>
      </c>
      <c r="Y153" s="60">
        <f t="shared" si="137"/>
        <v>0.64829999999999999</v>
      </c>
      <c r="Z153" s="32">
        <f t="shared" si="138"/>
        <v>6483</v>
      </c>
      <c r="AA153" s="28" t="s">
        <v>64</v>
      </c>
      <c r="AE153" s="101" t="s">
        <v>301</v>
      </c>
      <c r="AH153" s="38" t="s">
        <v>301</v>
      </c>
      <c r="AS153" s="42" t="s">
        <v>59</v>
      </c>
      <c r="AT153" s="70">
        <v>7</v>
      </c>
      <c r="BG153" s="107" t="s">
        <v>301</v>
      </c>
      <c r="BH153" s="107" t="s">
        <v>301</v>
      </c>
      <c r="BI153" s="105"/>
      <c r="BJ153" s="105"/>
      <c r="BK153" s="104" t="s">
        <v>301</v>
      </c>
    </row>
    <row r="154" spans="1:64" x14ac:dyDescent="0.2">
      <c r="A154" s="96">
        <v>45199</v>
      </c>
      <c r="B154" s="97" t="s">
        <v>251</v>
      </c>
      <c r="C154" s="48" t="s">
        <v>295</v>
      </c>
      <c r="D154" s="98" t="str">
        <f t="shared" si="118"/>
        <v>Sat</v>
      </c>
      <c r="E154" s="45">
        <v>4.05</v>
      </c>
      <c r="F154" s="97" t="s">
        <v>61</v>
      </c>
      <c r="G154" s="97" t="s">
        <v>62</v>
      </c>
      <c r="H154" s="28" t="s">
        <v>70</v>
      </c>
      <c r="I154" s="95" t="s">
        <v>292</v>
      </c>
      <c r="J154" s="95" t="s">
        <v>300</v>
      </c>
      <c r="K154" s="30" t="s">
        <v>297</v>
      </c>
      <c r="L154" s="37">
        <v>0.5</v>
      </c>
      <c r="M154" s="99" t="s">
        <v>299</v>
      </c>
      <c r="N154" s="28" t="s">
        <v>112</v>
      </c>
      <c r="R154" s="38">
        <v>13.16</v>
      </c>
      <c r="S154" s="56">
        <v>2</v>
      </c>
      <c r="T154" s="37" t="str">
        <f t="shared" si="106"/>
        <v>0.00</v>
      </c>
      <c r="U154" s="25">
        <f t="shared" si="140"/>
        <v>-0.5</v>
      </c>
      <c r="V154" s="61">
        <f t="shared" si="135"/>
        <v>64.33</v>
      </c>
      <c r="W154" s="61">
        <f t="shared" si="95"/>
        <v>107.9</v>
      </c>
      <c r="X154" s="59">
        <f t="shared" si="136"/>
        <v>0.59620018535681185</v>
      </c>
      <c r="Y154" s="60">
        <f t="shared" si="137"/>
        <v>0.64329999999999998</v>
      </c>
      <c r="Z154" s="32">
        <f t="shared" si="138"/>
        <v>6433</v>
      </c>
      <c r="AA154" s="28" t="s">
        <v>64</v>
      </c>
      <c r="AE154" s="38">
        <v>13.16</v>
      </c>
      <c r="AH154" s="38">
        <v>12.1</v>
      </c>
      <c r="AS154" s="42" t="s">
        <v>59</v>
      </c>
      <c r="AT154" s="70">
        <v>14</v>
      </c>
      <c r="BG154" s="104">
        <f t="shared" ref="BG154:BG176" si="141">((AH154*(L154))-(L154))</f>
        <v>5.55</v>
      </c>
      <c r="BH154" s="104">
        <f t="shared" si="112"/>
        <v>11.433999999999999</v>
      </c>
      <c r="BI154" s="105"/>
      <c r="BJ154" s="105"/>
      <c r="BK154" s="106">
        <v>10</v>
      </c>
    </row>
    <row r="155" spans="1:64" x14ac:dyDescent="0.2">
      <c r="A155" s="92">
        <v>45213</v>
      </c>
      <c r="B155" s="97" t="s">
        <v>251</v>
      </c>
      <c r="C155" s="48" t="s">
        <v>282</v>
      </c>
      <c r="D155" s="24" t="str">
        <f>TEXT(A155,"ddd")</f>
        <v>Sat</v>
      </c>
      <c r="E155" s="45">
        <v>4.18</v>
      </c>
      <c r="F155" s="97" t="s">
        <v>61</v>
      </c>
      <c r="G155" s="97" t="s">
        <v>62</v>
      </c>
      <c r="H155" s="28" t="s">
        <v>70</v>
      </c>
      <c r="I155" s="95" t="s">
        <v>307</v>
      </c>
      <c r="J155" s="95" t="s">
        <v>308</v>
      </c>
      <c r="K155" s="28" t="s">
        <v>272</v>
      </c>
      <c r="L155" s="37">
        <v>1</v>
      </c>
      <c r="M155" s="99" t="s">
        <v>273</v>
      </c>
      <c r="N155" s="28" t="s">
        <v>112</v>
      </c>
      <c r="R155" s="38">
        <v>15</v>
      </c>
      <c r="S155" s="56" t="s">
        <v>63</v>
      </c>
      <c r="T155" s="37" t="str">
        <f t="shared" si="106"/>
        <v>0.00</v>
      </c>
      <c r="U155" s="25">
        <f t="shared" ref="U155" si="142">-$L155+T155</f>
        <v>-1</v>
      </c>
      <c r="V155" s="61">
        <f>V154+U155</f>
        <v>63.33</v>
      </c>
      <c r="W155" s="61">
        <f>L155+W154</f>
        <v>108.9</v>
      </c>
      <c r="X155" s="59">
        <f t="shared" si="136"/>
        <v>0.58154269972451789</v>
      </c>
      <c r="Y155" s="60">
        <f t="shared" si="137"/>
        <v>0.63329999999999997</v>
      </c>
      <c r="Z155" s="32">
        <f t="shared" si="138"/>
        <v>6333</v>
      </c>
      <c r="AA155" s="28" t="s">
        <v>64</v>
      </c>
      <c r="AE155" s="26">
        <v>15</v>
      </c>
      <c r="AH155" s="26">
        <v>60</v>
      </c>
      <c r="AS155" s="42" t="s">
        <v>59</v>
      </c>
      <c r="AT155" s="70">
        <v>15</v>
      </c>
      <c r="BG155" s="104">
        <f t="shared" si="141"/>
        <v>59</v>
      </c>
      <c r="BH155" s="104">
        <f t="shared" si="112"/>
        <v>56.459999999999994</v>
      </c>
      <c r="BI155" s="105"/>
      <c r="BJ155" s="105"/>
      <c r="BK155" s="106">
        <v>71</v>
      </c>
      <c r="BL155" s="108" t="s">
        <v>293</v>
      </c>
    </row>
    <row r="156" spans="1:64" x14ac:dyDescent="0.2">
      <c r="A156" s="92">
        <v>45220</v>
      </c>
      <c r="B156" s="28" t="s">
        <v>251</v>
      </c>
      <c r="C156" s="48" t="s">
        <v>284</v>
      </c>
      <c r="D156" s="98" t="str">
        <f>TEXT(A156,"ddd")</f>
        <v>Sat</v>
      </c>
      <c r="E156" s="51" t="s">
        <v>328</v>
      </c>
      <c r="F156" s="28" t="s">
        <v>61</v>
      </c>
      <c r="G156" s="28" t="s">
        <v>62</v>
      </c>
      <c r="H156" s="28" t="s">
        <v>67</v>
      </c>
      <c r="I156" s="95" t="s">
        <v>329</v>
      </c>
      <c r="J156" s="95" t="s">
        <v>330</v>
      </c>
      <c r="K156" s="28" t="s">
        <v>265</v>
      </c>
      <c r="L156" s="37">
        <v>2</v>
      </c>
      <c r="M156" s="99" t="s">
        <v>309</v>
      </c>
      <c r="N156" s="28" t="s">
        <v>112</v>
      </c>
      <c r="R156" s="38">
        <v>18</v>
      </c>
      <c r="S156" s="56" t="s">
        <v>63</v>
      </c>
      <c r="T156" s="37" t="str">
        <f t="shared" si="106"/>
        <v>0.00</v>
      </c>
      <c r="U156" s="25">
        <f t="shared" ref="U156:U162" si="143">-$L156+T156</f>
        <v>-2</v>
      </c>
      <c r="V156" s="61">
        <f t="shared" ref="V156:V162" si="144">V155+U156</f>
        <v>61.33</v>
      </c>
      <c r="W156" s="61">
        <f t="shared" ref="W156:W162" si="145">L156+W155</f>
        <v>110.9</v>
      </c>
      <c r="X156" s="59">
        <f t="shared" ref="X156:X162" si="146">SUM(V156/W156)</f>
        <v>0.55302073940486918</v>
      </c>
      <c r="Y156" s="60">
        <f t="shared" ref="Y156:Y162" si="147">V156/100</f>
        <v>0.61329999999999996</v>
      </c>
      <c r="Z156" s="32">
        <f t="shared" ref="Z156:Z162" si="148">V156*100</f>
        <v>6133</v>
      </c>
      <c r="AA156" s="28" t="s">
        <v>64</v>
      </c>
      <c r="AE156" s="38">
        <v>18</v>
      </c>
      <c r="AH156" s="26">
        <v>11.19</v>
      </c>
      <c r="AS156" s="42" t="s">
        <v>59</v>
      </c>
      <c r="AT156" s="70">
        <v>18</v>
      </c>
      <c r="BG156" s="104">
        <f t="shared" si="141"/>
        <v>20.38</v>
      </c>
      <c r="BH156" s="104">
        <f t="shared" si="112"/>
        <v>10.5786</v>
      </c>
      <c r="BI156" s="105"/>
      <c r="BJ156" s="105"/>
      <c r="BK156" s="106">
        <v>11.6</v>
      </c>
      <c r="BL156" s="106" t="s">
        <v>301</v>
      </c>
    </row>
    <row r="157" spans="1:64" x14ac:dyDescent="0.2">
      <c r="A157" s="92">
        <v>45220</v>
      </c>
      <c r="B157" s="28" t="s">
        <v>251</v>
      </c>
      <c r="C157" s="48" t="s">
        <v>284</v>
      </c>
      <c r="D157" s="98" t="str">
        <f>TEXT(A157,"ddd")</f>
        <v>Sat</v>
      </c>
      <c r="E157" s="51" t="s">
        <v>328</v>
      </c>
      <c r="F157" s="28" t="s">
        <v>61</v>
      </c>
      <c r="G157" s="28" t="s">
        <v>62</v>
      </c>
      <c r="H157" s="28" t="s">
        <v>67</v>
      </c>
      <c r="I157" s="95" t="s">
        <v>329</v>
      </c>
      <c r="K157" s="28" t="s">
        <v>266</v>
      </c>
      <c r="L157" s="37">
        <v>1</v>
      </c>
      <c r="M157" s="99" t="s">
        <v>312</v>
      </c>
      <c r="N157" s="28" t="s">
        <v>112</v>
      </c>
      <c r="R157" s="38">
        <v>23</v>
      </c>
      <c r="S157" s="56" t="s">
        <v>63</v>
      </c>
      <c r="T157" s="37" t="str">
        <f t="shared" si="106"/>
        <v>0.00</v>
      </c>
      <c r="U157" s="25">
        <f t="shared" si="143"/>
        <v>-1</v>
      </c>
      <c r="V157" s="61">
        <f t="shared" si="144"/>
        <v>60.33</v>
      </c>
      <c r="W157" s="61">
        <f t="shared" si="145"/>
        <v>111.9</v>
      </c>
      <c r="X157" s="59">
        <f t="shared" si="146"/>
        <v>0.53914209115281497</v>
      </c>
      <c r="Y157" s="60">
        <f t="shared" si="147"/>
        <v>0.60329999999999995</v>
      </c>
      <c r="Z157" s="32">
        <f t="shared" si="148"/>
        <v>6033</v>
      </c>
      <c r="AA157" s="28" t="s">
        <v>64</v>
      </c>
      <c r="AE157" s="38" t="s">
        <v>301</v>
      </c>
      <c r="AH157" s="38" t="s">
        <v>301</v>
      </c>
      <c r="AS157" s="42" t="s">
        <v>59</v>
      </c>
      <c r="AT157" s="70">
        <v>23</v>
      </c>
      <c r="BG157" s="107" t="s">
        <v>301</v>
      </c>
      <c r="BH157" s="107" t="s">
        <v>301</v>
      </c>
      <c r="BI157" s="105"/>
      <c r="BJ157" s="105"/>
      <c r="BK157" s="107" t="s">
        <v>301</v>
      </c>
      <c r="BL157" s="106" t="s">
        <v>301</v>
      </c>
    </row>
    <row r="158" spans="1:64" x14ac:dyDescent="0.2">
      <c r="A158" s="92">
        <v>45220</v>
      </c>
      <c r="B158" s="28" t="s">
        <v>251</v>
      </c>
      <c r="C158" s="48" t="s">
        <v>281</v>
      </c>
      <c r="D158" s="98" t="str">
        <f t="shared" ref="D158:D163" si="149">TEXT(A158,"ddd")</f>
        <v>Sat</v>
      </c>
      <c r="E158" s="51" t="s">
        <v>328</v>
      </c>
      <c r="F158" s="28" t="s">
        <v>61</v>
      </c>
      <c r="G158" s="28" t="s">
        <v>62</v>
      </c>
      <c r="H158" s="28" t="s">
        <v>67</v>
      </c>
      <c r="I158" s="95" t="s">
        <v>329</v>
      </c>
      <c r="J158" s="95" t="s">
        <v>329</v>
      </c>
      <c r="K158" s="28" t="s">
        <v>274</v>
      </c>
      <c r="L158" s="37">
        <v>1</v>
      </c>
      <c r="M158" s="99" t="s">
        <v>313</v>
      </c>
      <c r="N158" s="28" t="s">
        <v>112</v>
      </c>
      <c r="R158" s="38">
        <v>41</v>
      </c>
      <c r="S158" s="56" t="s">
        <v>63</v>
      </c>
      <c r="T158" s="37" t="str">
        <f t="shared" si="106"/>
        <v>0.00</v>
      </c>
      <c r="U158" s="25">
        <f t="shared" si="143"/>
        <v>-1</v>
      </c>
      <c r="V158" s="61">
        <f t="shared" si="144"/>
        <v>59.33</v>
      </c>
      <c r="W158" s="61">
        <f t="shared" si="145"/>
        <v>112.9</v>
      </c>
      <c r="X158" s="59">
        <f t="shared" si="146"/>
        <v>0.52550930026572185</v>
      </c>
      <c r="Y158" s="60">
        <f t="shared" si="147"/>
        <v>0.59329999999999994</v>
      </c>
      <c r="Z158" s="32">
        <f t="shared" si="148"/>
        <v>5933</v>
      </c>
      <c r="AA158" s="28" t="s">
        <v>64</v>
      </c>
      <c r="AE158" s="38">
        <v>41</v>
      </c>
      <c r="AH158" s="26">
        <v>41.6</v>
      </c>
      <c r="AS158" s="42" t="s">
        <v>59</v>
      </c>
      <c r="AT158" s="70">
        <v>41</v>
      </c>
      <c r="BG158" s="104">
        <f t="shared" si="141"/>
        <v>40.6</v>
      </c>
      <c r="BH158" s="104">
        <f t="shared" si="112"/>
        <v>39.164000000000001</v>
      </c>
      <c r="BI158" s="105"/>
      <c r="BJ158" s="105"/>
      <c r="BK158" s="106">
        <v>41</v>
      </c>
      <c r="BL158" s="106" t="s">
        <v>301</v>
      </c>
    </row>
    <row r="159" spans="1:64" x14ac:dyDescent="0.2">
      <c r="A159" s="92">
        <v>45220</v>
      </c>
      <c r="B159" s="28" t="s">
        <v>251</v>
      </c>
      <c r="C159" s="48" t="s">
        <v>281</v>
      </c>
      <c r="D159" s="98" t="str">
        <f t="shared" si="149"/>
        <v>Sat</v>
      </c>
      <c r="E159" s="51" t="s">
        <v>328</v>
      </c>
      <c r="F159" s="28" t="s">
        <v>61</v>
      </c>
      <c r="G159" s="28" t="s">
        <v>62</v>
      </c>
      <c r="H159" s="28" t="s">
        <v>67</v>
      </c>
      <c r="I159" s="95" t="s">
        <v>329</v>
      </c>
      <c r="J159" s="95" t="s">
        <v>329</v>
      </c>
      <c r="K159" s="28" t="s">
        <v>274</v>
      </c>
      <c r="L159" s="37">
        <v>1</v>
      </c>
      <c r="M159" s="99" t="s">
        <v>313</v>
      </c>
      <c r="N159" s="28" t="s">
        <v>114</v>
      </c>
      <c r="R159" s="38">
        <v>11</v>
      </c>
      <c r="S159" s="56" t="s">
        <v>63</v>
      </c>
      <c r="T159" s="37" t="str">
        <f t="shared" si="106"/>
        <v>0.00</v>
      </c>
      <c r="U159" s="25">
        <f t="shared" si="143"/>
        <v>-1</v>
      </c>
      <c r="V159" s="61">
        <f t="shared" si="144"/>
        <v>58.33</v>
      </c>
      <c r="W159" s="61">
        <f t="shared" si="145"/>
        <v>113.9</v>
      </c>
      <c r="X159" s="59">
        <f t="shared" si="146"/>
        <v>0.51211589113257239</v>
      </c>
      <c r="Y159" s="60">
        <f t="shared" si="147"/>
        <v>0.58329999999999993</v>
      </c>
      <c r="Z159" s="32">
        <f t="shared" si="148"/>
        <v>5833</v>
      </c>
      <c r="AA159" s="28" t="s">
        <v>64</v>
      </c>
      <c r="AE159" s="38">
        <v>11</v>
      </c>
      <c r="AH159" s="26">
        <v>9.0500000000000007</v>
      </c>
      <c r="AS159" s="42" t="s">
        <v>59</v>
      </c>
      <c r="AZ159" s="70">
        <v>11</v>
      </c>
      <c r="BG159" s="104">
        <f t="shared" si="141"/>
        <v>8.0500000000000007</v>
      </c>
      <c r="BH159" s="104">
        <f t="shared" si="112"/>
        <v>8.5670000000000002</v>
      </c>
      <c r="BI159" s="105"/>
      <c r="BJ159" s="105"/>
      <c r="BK159" s="106">
        <v>10.7</v>
      </c>
      <c r="BL159" s="106" t="s">
        <v>301</v>
      </c>
    </row>
    <row r="160" spans="1:64" x14ac:dyDescent="0.2">
      <c r="A160" s="92">
        <v>45220</v>
      </c>
      <c r="B160" s="28" t="s">
        <v>251</v>
      </c>
      <c r="C160" s="48" t="s">
        <v>277</v>
      </c>
      <c r="D160" s="98" t="str">
        <f t="shared" si="149"/>
        <v>Sat</v>
      </c>
      <c r="E160" s="51" t="s">
        <v>328</v>
      </c>
      <c r="F160" s="28" t="s">
        <v>61</v>
      </c>
      <c r="G160" s="28" t="s">
        <v>62</v>
      </c>
      <c r="H160" s="28" t="s">
        <v>67</v>
      </c>
      <c r="I160" s="95" t="s">
        <v>329</v>
      </c>
      <c r="J160" s="95" t="s">
        <v>331</v>
      </c>
      <c r="K160" s="30" t="s">
        <v>278</v>
      </c>
      <c r="L160" s="37">
        <v>2</v>
      </c>
      <c r="M160" s="99" t="s">
        <v>314</v>
      </c>
      <c r="N160" s="28" t="s">
        <v>112</v>
      </c>
      <c r="R160" s="38">
        <v>17</v>
      </c>
      <c r="S160" s="56">
        <v>2</v>
      </c>
      <c r="T160" s="37" t="str">
        <f t="shared" si="106"/>
        <v>0.00</v>
      </c>
      <c r="U160" s="25">
        <f t="shared" si="143"/>
        <v>-2</v>
      </c>
      <c r="V160" s="61">
        <f t="shared" si="144"/>
        <v>56.33</v>
      </c>
      <c r="W160" s="61">
        <f t="shared" si="145"/>
        <v>115.9</v>
      </c>
      <c r="X160" s="59">
        <f t="shared" si="146"/>
        <v>0.48602243313201032</v>
      </c>
      <c r="Y160" s="60">
        <f t="shared" si="147"/>
        <v>0.56330000000000002</v>
      </c>
      <c r="Z160" s="32">
        <f t="shared" si="148"/>
        <v>5633</v>
      </c>
      <c r="AA160" s="28" t="s">
        <v>64</v>
      </c>
      <c r="AE160" s="38">
        <v>16</v>
      </c>
      <c r="AH160" s="26">
        <v>6.12</v>
      </c>
      <c r="AS160" s="42" t="s">
        <v>59</v>
      </c>
      <c r="AT160" s="70">
        <v>16</v>
      </c>
      <c r="BG160" s="104">
        <f t="shared" si="141"/>
        <v>10.24</v>
      </c>
      <c r="BH160" s="104">
        <f t="shared" si="112"/>
        <v>5.8128000000000002</v>
      </c>
      <c r="BI160" s="105"/>
      <c r="BJ160" s="105"/>
      <c r="BK160" s="106">
        <v>6</v>
      </c>
      <c r="BL160" s="106" t="s">
        <v>301</v>
      </c>
    </row>
    <row r="161" spans="1:64" x14ac:dyDescent="0.2">
      <c r="A161" s="92">
        <v>45220</v>
      </c>
      <c r="B161" s="28" t="s">
        <v>251</v>
      </c>
      <c r="C161" s="48" t="s">
        <v>285</v>
      </c>
      <c r="D161" s="98" t="str">
        <f>TEXT(A161,"ddd")</f>
        <v>Sat</v>
      </c>
      <c r="E161" s="51" t="s">
        <v>328</v>
      </c>
      <c r="F161" s="28" t="s">
        <v>61</v>
      </c>
      <c r="G161" s="28" t="s">
        <v>62</v>
      </c>
      <c r="H161" s="28" t="s">
        <v>67</v>
      </c>
      <c r="I161" s="95" t="s">
        <v>329</v>
      </c>
      <c r="J161" s="95" t="s">
        <v>332</v>
      </c>
      <c r="K161" s="28" t="s">
        <v>287</v>
      </c>
      <c r="L161" s="37">
        <v>0.3</v>
      </c>
      <c r="M161" s="99" t="s">
        <v>317</v>
      </c>
      <c r="N161" s="28" t="s">
        <v>288</v>
      </c>
      <c r="R161" s="38">
        <v>21</v>
      </c>
      <c r="S161" s="56" t="s">
        <v>63</v>
      </c>
      <c r="T161" s="37" t="str">
        <f t="shared" si="106"/>
        <v>0.00</v>
      </c>
      <c r="U161" s="25">
        <f t="shared" si="143"/>
        <v>-0.3</v>
      </c>
      <c r="V161" s="61">
        <f t="shared" si="144"/>
        <v>56.03</v>
      </c>
      <c r="W161" s="61">
        <f t="shared" si="145"/>
        <v>116.2</v>
      </c>
      <c r="X161" s="59">
        <f t="shared" si="146"/>
        <v>0.48218588640275389</v>
      </c>
      <c r="Y161" s="60">
        <f t="shared" si="147"/>
        <v>0.56030000000000002</v>
      </c>
      <c r="Z161" s="32">
        <f t="shared" si="148"/>
        <v>5603</v>
      </c>
      <c r="AA161" s="28" t="s">
        <v>64</v>
      </c>
      <c r="AE161" s="38">
        <v>21</v>
      </c>
      <c r="AH161" s="26">
        <v>43.25</v>
      </c>
      <c r="AS161" s="42" t="s">
        <v>59</v>
      </c>
      <c r="AT161" s="70">
        <v>21</v>
      </c>
      <c r="BG161" s="104">
        <f t="shared" si="141"/>
        <v>12.674999999999999</v>
      </c>
      <c r="BH161" s="104">
        <f t="shared" si="112"/>
        <v>40.714999999999996</v>
      </c>
      <c r="BI161" s="105"/>
      <c r="BJ161" s="105"/>
      <c r="BK161" s="106">
        <v>31</v>
      </c>
      <c r="BL161" s="106" t="s">
        <v>301</v>
      </c>
    </row>
    <row r="162" spans="1:64" x14ac:dyDescent="0.2">
      <c r="A162" s="92">
        <v>45220</v>
      </c>
      <c r="B162" s="28" t="s">
        <v>251</v>
      </c>
      <c r="C162" s="48" t="s">
        <v>285</v>
      </c>
      <c r="D162" s="98" t="str">
        <f>TEXT(A162,"ddd")</f>
        <v>Sat</v>
      </c>
      <c r="E162" s="51" t="s">
        <v>328</v>
      </c>
      <c r="F162" s="28" t="s">
        <v>61</v>
      </c>
      <c r="G162" s="28" t="s">
        <v>62</v>
      </c>
      <c r="H162" s="28" t="s">
        <v>67</v>
      </c>
      <c r="I162" s="95" t="s">
        <v>329</v>
      </c>
      <c r="J162" s="95" t="s">
        <v>333</v>
      </c>
      <c r="K162" s="28" t="s">
        <v>294</v>
      </c>
      <c r="L162" s="37">
        <v>0.7</v>
      </c>
      <c r="M162" s="99" t="s">
        <v>318</v>
      </c>
      <c r="N162" s="28" t="s">
        <v>288</v>
      </c>
      <c r="R162" s="38">
        <v>16</v>
      </c>
      <c r="S162" s="56" t="s">
        <v>63</v>
      </c>
      <c r="T162" s="37" t="str">
        <f t="shared" si="106"/>
        <v>0.00</v>
      </c>
      <c r="U162" s="25">
        <f t="shared" si="143"/>
        <v>-0.7</v>
      </c>
      <c r="V162" s="61">
        <f t="shared" si="144"/>
        <v>55.33</v>
      </c>
      <c r="W162" s="61">
        <f t="shared" si="145"/>
        <v>116.9</v>
      </c>
      <c r="X162" s="59">
        <f t="shared" si="146"/>
        <v>0.47331052181351579</v>
      </c>
      <c r="Y162" s="60">
        <f t="shared" si="147"/>
        <v>0.55330000000000001</v>
      </c>
      <c r="Z162" s="32">
        <f t="shared" si="148"/>
        <v>5533</v>
      </c>
      <c r="AA162" s="28" t="s">
        <v>64</v>
      </c>
      <c r="AE162" s="38">
        <v>16</v>
      </c>
      <c r="AH162" s="26">
        <v>11.91</v>
      </c>
      <c r="AS162" s="42" t="s">
        <v>59</v>
      </c>
      <c r="AT162" s="70">
        <v>16</v>
      </c>
      <c r="BG162" s="104">
        <f t="shared" si="141"/>
        <v>7.6369999999999996</v>
      </c>
      <c r="BH162" s="104">
        <f t="shared" si="112"/>
        <v>11.2554</v>
      </c>
      <c r="BI162" s="105"/>
      <c r="BJ162" s="105"/>
      <c r="BK162" s="106">
        <v>12.1</v>
      </c>
      <c r="BL162" s="106" t="s">
        <v>301</v>
      </c>
    </row>
    <row r="163" spans="1:64" x14ac:dyDescent="0.2">
      <c r="A163" s="92">
        <v>45227</v>
      </c>
      <c r="B163" s="28" t="s">
        <v>251</v>
      </c>
      <c r="C163" s="48" t="s">
        <v>277</v>
      </c>
      <c r="D163" s="98" t="str">
        <f t="shared" si="149"/>
        <v>Sat</v>
      </c>
      <c r="F163" s="28" t="s">
        <v>61</v>
      </c>
      <c r="G163" s="28" t="s">
        <v>62</v>
      </c>
      <c r="H163" s="28" t="s">
        <v>69</v>
      </c>
      <c r="I163" s="95" t="s">
        <v>329</v>
      </c>
      <c r="J163" s="95" t="s">
        <v>300</v>
      </c>
      <c r="K163" s="28" t="s">
        <v>279</v>
      </c>
      <c r="L163" s="37">
        <v>1</v>
      </c>
      <c r="M163" s="99" t="s">
        <v>315</v>
      </c>
      <c r="N163" s="28" t="s">
        <v>112</v>
      </c>
      <c r="R163" s="38">
        <v>26</v>
      </c>
      <c r="S163" s="56" t="s">
        <v>63</v>
      </c>
      <c r="T163" s="37" t="str">
        <f t="shared" si="106"/>
        <v>0.00</v>
      </c>
      <c r="U163" s="25">
        <f t="shared" ref="U163:U166" si="150">-$L163+T163</f>
        <v>-1</v>
      </c>
      <c r="V163" s="61">
        <f t="shared" ref="V163:V166" si="151">V162+U163</f>
        <v>54.33</v>
      </c>
      <c r="W163" s="61">
        <f t="shared" ref="W163:W166" si="152">L163+W162</f>
        <v>117.9</v>
      </c>
      <c r="X163" s="59">
        <f t="shared" ref="X163:X166" si="153">SUM(V163/W163)</f>
        <v>0.46081424936386767</v>
      </c>
      <c r="Y163" s="60">
        <f t="shared" ref="Y163:Y166" si="154">V163/100</f>
        <v>0.54330000000000001</v>
      </c>
      <c r="Z163" s="32">
        <f t="shared" ref="Z163:Z166" si="155">V163*100</f>
        <v>5433</v>
      </c>
      <c r="AA163" s="28" t="s">
        <v>64</v>
      </c>
      <c r="AE163" s="38">
        <v>26</v>
      </c>
      <c r="AH163" s="26">
        <v>19.510000000000002</v>
      </c>
      <c r="AS163" s="42" t="s">
        <v>59</v>
      </c>
      <c r="AT163" s="70">
        <v>26</v>
      </c>
      <c r="BG163" s="104">
        <f t="shared" si="141"/>
        <v>18.510000000000002</v>
      </c>
      <c r="BH163" s="104">
        <f t="shared" si="112"/>
        <v>18.3994</v>
      </c>
      <c r="BI163" s="105"/>
      <c r="BJ163" s="105"/>
      <c r="BK163" s="106">
        <v>19.850000000000001</v>
      </c>
      <c r="BL163" s="106" t="s">
        <v>301</v>
      </c>
    </row>
    <row r="164" spans="1:64" x14ac:dyDescent="0.2">
      <c r="A164" s="92">
        <v>45227</v>
      </c>
      <c r="B164" s="28" t="s">
        <v>251</v>
      </c>
      <c r="C164" s="48" t="s">
        <v>277</v>
      </c>
      <c r="D164" s="98" t="str">
        <f t="shared" ref="D164:D166" si="156">TEXT(A164,"ddd")</f>
        <v>Sat</v>
      </c>
      <c r="F164" s="28" t="s">
        <v>61</v>
      </c>
      <c r="G164" s="28" t="s">
        <v>62</v>
      </c>
      <c r="H164" s="28" t="s">
        <v>69</v>
      </c>
      <c r="I164" s="95" t="s">
        <v>329</v>
      </c>
      <c r="J164" s="95" t="s">
        <v>300</v>
      </c>
      <c r="K164" s="28" t="s">
        <v>279</v>
      </c>
      <c r="L164" s="37">
        <v>1</v>
      </c>
      <c r="M164" s="99" t="s">
        <v>315</v>
      </c>
      <c r="N164" s="28" t="s">
        <v>114</v>
      </c>
      <c r="R164" s="38">
        <v>7.5</v>
      </c>
      <c r="S164" s="56" t="s">
        <v>63</v>
      </c>
      <c r="T164" s="37" t="str">
        <f t="shared" si="106"/>
        <v>0.00</v>
      </c>
      <c r="U164" s="25">
        <f t="shared" si="150"/>
        <v>-1</v>
      </c>
      <c r="V164" s="61">
        <f t="shared" si="151"/>
        <v>53.33</v>
      </c>
      <c r="W164" s="61">
        <f t="shared" si="152"/>
        <v>118.9</v>
      </c>
      <c r="X164" s="59">
        <f t="shared" si="153"/>
        <v>0.44852817493692176</v>
      </c>
      <c r="Y164" s="60">
        <f t="shared" si="154"/>
        <v>0.5333</v>
      </c>
      <c r="Z164" s="32">
        <f t="shared" si="155"/>
        <v>5333</v>
      </c>
      <c r="AA164" s="28" t="s">
        <v>64</v>
      </c>
      <c r="AE164" s="38">
        <v>7.5</v>
      </c>
      <c r="AH164" s="26">
        <v>5.87</v>
      </c>
      <c r="AS164" s="42" t="s">
        <v>59</v>
      </c>
      <c r="AT164" s="70">
        <v>26</v>
      </c>
      <c r="AZ164" s="70">
        <v>7.5</v>
      </c>
      <c r="BG164" s="104">
        <f t="shared" si="141"/>
        <v>4.87</v>
      </c>
      <c r="BH164" s="104">
        <f t="shared" si="112"/>
        <v>5.5777999999999999</v>
      </c>
      <c r="BI164" s="105"/>
      <c r="BJ164" s="105"/>
      <c r="BK164" s="106">
        <v>5.2</v>
      </c>
      <c r="BL164" s="106" t="s">
        <v>301</v>
      </c>
    </row>
    <row r="165" spans="1:64" x14ac:dyDescent="0.2">
      <c r="A165" s="92">
        <v>45227</v>
      </c>
      <c r="B165" s="28" t="s">
        <v>251</v>
      </c>
      <c r="C165" s="48" t="s">
        <v>285</v>
      </c>
      <c r="D165" s="98" t="str">
        <f t="shared" si="156"/>
        <v>Sat</v>
      </c>
      <c r="F165" s="28" t="s">
        <v>61</v>
      </c>
      <c r="G165" s="28" t="s">
        <v>62</v>
      </c>
      <c r="H165" s="28" t="s">
        <v>69</v>
      </c>
      <c r="I165" s="95" t="s">
        <v>329</v>
      </c>
      <c r="K165" s="28" t="s">
        <v>286</v>
      </c>
      <c r="L165" s="37">
        <v>0.5</v>
      </c>
      <c r="M165" s="99" t="s">
        <v>319</v>
      </c>
      <c r="N165" s="28" t="s">
        <v>112</v>
      </c>
      <c r="R165" s="38">
        <v>101</v>
      </c>
      <c r="S165" s="56" t="s">
        <v>63</v>
      </c>
      <c r="T165" s="37" t="str">
        <f t="shared" si="106"/>
        <v>0.00</v>
      </c>
      <c r="U165" s="25">
        <f t="shared" si="150"/>
        <v>-0.5</v>
      </c>
      <c r="V165" s="61">
        <f t="shared" si="151"/>
        <v>52.83</v>
      </c>
      <c r="W165" s="61">
        <f t="shared" si="152"/>
        <v>119.4</v>
      </c>
      <c r="X165" s="59">
        <f t="shared" si="153"/>
        <v>0.44246231155778892</v>
      </c>
      <c r="Y165" s="60">
        <f t="shared" si="154"/>
        <v>0.52829999999999999</v>
      </c>
      <c r="Z165" s="32">
        <f t="shared" si="155"/>
        <v>5283</v>
      </c>
      <c r="AA165" s="28" t="s">
        <v>64</v>
      </c>
      <c r="AE165" s="38" t="s">
        <v>301</v>
      </c>
      <c r="AH165" s="38" t="s">
        <v>301</v>
      </c>
      <c r="AS165" s="42" t="s">
        <v>59</v>
      </c>
      <c r="AT165" s="70">
        <v>101</v>
      </c>
      <c r="BG165" s="107" t="s">
        <v>301</v>
      </c>
      <c r="BH165" s="107" t="s">
        <v>301</v>
      </c>
      <c r="BI165" s="105"/>
      <c r="BJ165" s="105"/>
      <c r="BK165" s="109" t="s">
        <v>301</v>
      </c>
      <c r="BL165" s="106" t="s">
        <v>301</v>
      </c>
    </row>
    <row r="166" spans="1:64" x14ac:dyDescent="0.2">
      <c r="A166" s="92">
        <v>45227</v>
      </c>
      <c r="B166" s="28" t="s">
        <v>251</v>
      </c>
      <c r="C166" s="48" t="s">
        <v>285</v>
      </c>
      <c r="D166" s="98" t="str">
        <f t="shared" si="156"/>
        <v>Sat</v>
      </c>
      <c r="F166" s="28" t="s">
        <v>61</v>
      </c>
      <c r="G166" s="28" t="s">
        <v>62</v>
      </c>
      <c r="H166" s="28" t="s">
        <v>69</v>
      </c>
      <c r="I166" s="95" t="s">
        <v>329</v>
      </c>
      <c r="K166" s="28" t="s">
        <v>286</v>
      </c>
      <c r="L166" s="37">
        <v>0.5</v>
      </c>
      <c r="M166" s="99" t="s">
        <v>319</v>
      </c>
      <c r="N166" s="28" t="s">
        <v>114</v>
      </c>
      <c r="R166" s="38">
        <v>26</v>
      </c>
      <c r="S166" s="56" t="s">
        <v>63</v>
      </c>
      <c r="T166" s="37" t="str">
        <f t="shared" si="106"/>
        <v>0.00</v>
      </c>
      <c r="U166" s="25">
        <f t="shared" si="150"/>
        <v>-0.5</v>
      </c>
      <c r="V166" s="61">
        <f t="shared" si="151"/>
        <v>52.33</v>
      </c>
      <c r="W166" s="61">
        <f t="shared" si="152"/>
        <v>119.9</v>
      </c>
      <c r="X166" s="59">
        <f t="shared" si="153"/>
        <v>0.43644703919933275</v>
      </c>
      <c r="Y166" s="60">
        <f t="shared" si="154"/>
        <v>0.52329999999999999</v>
      </c>
      <c r="Z166" s="32">
        <f t="shared" si="155"/>
        <v>5233</v>
      </c>
      <c r="AA166" s="28" t="s">
        <v>64</v>
      </c>
      <c r="AE166" s="38" t="s">
        <v>301</v>
      </c>
      <c r="AH166" s="38" t="s">
        <v>301</v>
      </c>
      <c r="AS166" s="42" t="s">
        <v>59</v>
      </c>
      <c r="AZ166" s="70">
        <v>26</v>
      </c>
      <c r="BG166" s="107" t="s">
        <v>301</v>
      </c>
      <c r="BH166" s="107" t="s">
        <v>301</v>
      </c>
      <c r="BI166" s="105"/>
      <c r="BJ166" s="105"/>
      <c r="BK166" s="109" t="s">
        <v>301</v>
      </c>
      <c r="BL166" s="106" t="s">
        <v>301</v>
      </c>
    </row>
    <row r="167" spans="1:64" x14ac:dyDescent="0.2">
      <c r="A167" s="92">
        <v>45227</v>
      </c>
      <c r="B167" s="97" t="s">
        <v>251</v>
      </c>
      <c r="C167" s="48" t="s">
        <v>320</v>
      </c>
      <c r="D167" s="24" t="str">
        <f>TEXT(A167,"ddd")</f>
        <v>Sat</v>
      </c>
      <c r="F167" s="97" t="s">
        <v>61</v>
      </c>
      <c r="G167" s="97" t="s">
        <v>62</v>
      </c>
      <c r="H167" s="28" t="s">
        <v>70</v>
      </c>
      <c r="I167" s="95" t="s">
        <v>307</v>
      </c>
      <c r="J167" s="95" t="s">
        <v>334</v>
      </c>
      <c r="K167" s="29" t="s">
        <v>270</v>
      </c>
      <c r="L167" s="37">
        <v>1</v>
      </c>
      <c r="M167" s="99" t="s">
        <v>321</v>
      </c>
      <c r="N167" s="28" t="s">
        <v>112</v>
      </c>
      <c r="R167" s="38">
        <v>13</v>
      </c>
      <c r="S167" s="56">
        <v>1</v>
      </c>
      <c r="T167" s="37">
        <f t="shared" si="106"/>
        <v>13</v>
      </c>
      <c r="U167" s="25">
        <f t="shared" ref="U167:U169" si="157">-$L167+T167</f>
        <v>12</v>
      </c>
      <c r="V167" s="61">
        <f t="shared" ref="V167:V169" si="158">V166+U167</f>
        <v>64.33</v>
      </c>
      <c r="W167" s="61">
        <f t="shared" ref="W167:W169" si="159">L167+W166</f>
        <v>120.9</v>
      </c>
      <c r="X167" s="59">
        <f t="shared" ref="X167:X169" si="160">SUM(V167/W167)</f>
        <v>0.53209263854425137</v>
      </c>
      <c r="Y167" s="60">
        <f t="shared" ref="Y167:Y169" si="161">V167/100</f>
        <v>0.64329999999999998</v>
      </c>
      <c r="Z167" s="32">
        <f t="shared" ref="Z167:Z169" si="162">V167*100</f>
        <v>6433</v>
      </c>
      <c r="AA167" s="28" t="s">
        <v>65</v>
      </c>
      <c r="AE167" s="38">
        <v>13</v>
      </c>
      <c r="AH167" s="26">
        <v>2.74</v>
      </c>
      <c r="AS167" s="42" t="s">
        <v>59</v>
      </c>
      <c r="AT167" s="70">
        <v>13</v>
      </c>
      <c r="AU167" s="52">
        <v>2.5</v>
      </c>
      <c r="AV167" s="70">
        <v>2.74</v>
      </c>
      <c r="AW167" s="52">
        <v>2.5</v>
      </c>
      <c r="AX167" s="52">
        <v>2.5</v>
      </c>
      <c r="AY167" s="52">
        <v>2.5</v>
      </c>
      <c r="BG167" s="104">
        <f>((AH167*(L167))-(L167))</f>
        <v>1.7400000000000002</v>
      </c>
      <c r="BH167" s="104">
        <f>0.94*(AH167-1)+1</f>
        <v>2.6356000000000002</v>
      </c>
      <c r="BI167" s="105"/>
      <c r="BJ167" s="105"/>
      <c r="BK167" s="106">
        <v>2.5</v>
      </c>
      <c r="BL167" s="108" t="s">
        <v>293</v>
      </c>
    </row>
    <row r="168" spans="1:64" x14ac:dyDescent="0.2">
      <c r="A168" s="92">
        <v>45227</v>
      </c>
      <c r="B168" s="97" t="s">
        <v>251</v>
      </c>
      <c r="C168" s="48" t="s">
        <v>302</v>
      </c>
      <c r="D168" s="24" t="str">
        <f t="shared" ref="D168:D181" si="163">TEXT(A168,"ddd")</f>
        <v>Sat</v>
      </c>
      <c r="F168" s="97" t="s">
        <v>61</v>
      </c>
      <c r="G168" s="97" t="s">
        <v>62</v>
      </c>
      <c r="H168" s="28" t="s">
        <v>70</v>
      </c>
      <c r="I168" s="95" t="s">
        <v>307</v>
      </c>
      <c r="J168" s="95" t="s">
        <v>300</v>
      </c>
      <c r="K168" s="28" t="s">
        <v>303</v>
      </c>
      <c r="L168" s="37">
        <v>0.5</v>
      </c>
      <c r="M168" s="99" t="s">
        <v>322</v>
      </c>
      <c r="N168" s="28" t="s">
        <v>112</v>
      </c>
      <c r="R168" s="38">
        <v>51</v>
      </c>
      <c r="S168" s="56" t="s">
        <v>63</v>
      </c>
      <c r="T168" s="37" t="str">
        <f t="shared" si="106"/>
        <v>0.00</v>
      </c>
      <c r="U168" s="25">
        <f t="shared" si="157"/>
        <v>-0.5</v>
      </c>
      <c r="V168" s="61">
        <f t="shared" si="158"/>
        <v>63.83</v>
      </c>
      <c r="W168" s="61">
        <f t="shared" si="159"/>
        <v>121.4</v>
      </c>
      <c r="X168" s="59">
        <f t="shared" si="160"/>
        <v>0.5257825370675453</v>
      </c>
      <c r="Y168" s="60">
        <f t="shared" si="161"/>
        <v>0.63829999999999998</v>
      </c>
      <c r="Z168" s="32">
        <f t="shared" si="162"/>
        <v>6383</v>
      </c>
      <c r="AA168" s="28" t="s">
        <v>64</v>
      </c>
      <c r="AE168" s="38">
        <v>51</v>
      </c>
      <c r="AH168" s="26">
        <v>17.61</v>
      </c>
      <c r="AS168" s="42" t="s">
        <v>59</v>
      </c>
      <c r="AT168" s="70">
        <v>34</v>
      </c>
      <c r="BG168" s="104">
        <f t="shared" si="141"/>
        <v>8.3049999999999997</v>
      </c>
      <c r="BH168" s="104">
        <f t="shared" si="112"/>
        <v>16.613399999999999</v>
      </c>
      <c r="BI168" s="105"/>
      <c r="BJ168" s="105"/>
      <c r="BK168" s="106">
        <v>19</v>
      </c>
      <c r="BL168" s="104" t="s">
        <v>304</v>
      </c>
    </row>
    <row r="169" spans="1:64" x14ac:dyDescent="0.2">
      <c r="A169" s="92">
        <v>45227</v>
      </c>
      <c r="B169" s="97" t="s">
        <v>251</v>
      </c>
      <c r="C169" s="48" t="s">
        <v>302</v>
      </c>
      <c r="D169" s="24" t="str">
        <f t="shared" si="163"/>
        <v>Sat</v>
      </c>
      <c r="F169" s="97" t="s">
        <v>61</v>
      </c>
      <c r="G169" s="97" t="s">
        <v>62</v>
      </c>
      <c r="H169" s="28" t="s">
        <v>70</v>
      </c>
      <c r="I169" s="95" t="s">
        <v>307</v>
      </c>
      <c r="J169" s="95" t="s">
        <v>300</v>
      </c>
      <c r="K169" s="28" t="s">
        <v>303</v>
      </c>
      <c r="L169" s="37">
        <v>0.5</v>
      </c>
      <c r="M169" s="99" t="s">
        <v>322</v>
      </c>
      <c r="N169" s="28" t="s">
        <v>114</v>
      </c>
      <c r="R169" s="38">
        <v>9.25</v>
      </c>
      <c r="S169" s="56" t="s">
        <v>63</v>
      </c>
      <c r="T169" s="37" t="str">
        <f t="shared" si="106"/>
        <v>0.00</v>
      </c>
      <c r="U169" s="25">
        <f t="shared" si="157"/>
        <v>-0.5</v>
      </c>
      <c r="V169" s="61">
        <f t="shared" si="158"/>
        <v>63.33</v>
      </c>
      <c r="W169" s="61">
        <f t="shared" si="159"/>
        <v>121.9</v>
      </c>
      <c r="X169" s="59">
        <f t="shared" si="160"/>
        <v>0.51952420016406886</v>
      </c>
      <c r="Y169" s="60">
        <f t="shared" si="161"/>
        <v>0.63329999999999997</v>
      </c>
      <c r="Z169" s="32">
        <f t="shared" si="162"/>
        <v>6333</v>
      </c>
      <c r="AA169" s="28" t="s">
        <v>64</v>
      </c>
      <c r="AE169" s="38">
        <v>9.25</v>
      </c>
      <c r="AH169" s="26">
        <v>4.93</v>
      </c>
      <c r="AS169" s="42" t="s">
        <v>59</v>
      </c>
      <c r="AZ169" s="70">
        <v>9.25</v>
      </c>
      <c r="BG169" s="104">
        <f t="shared" si="141"/>
        <v>1.9649999999999999</v>
      </c>
      <c r="BH169" s="104">
        <f t="shared" si="112"/>
        <v>4.6941999999999995</v>
      </c>
      <c r="BI169" s="105"/>
      <c r="BJ169" s="105"/>
      <c r="BK169" s="106">
        <v>3.7</v>
      </c>
      <c r="BL169" s="104" t="s">
        <v>304</v>
      </c>
    </row>
    <row r="170" spans="1:64" x14ac:dyDescent="0.2">
      <c r="A170" s="96">
        <v>45234</v>
      </c>
      <c r="B170" s="28" t="s">
        <v>251</v>
      </c>
      <c r="C170" s="48" t="s">
        <v>275</v>
      </c>
      <c r="D170" s="98" t="str">
        <f t="shared" si="163"/>
        <v>Sat</v>
      </c>
      <c r="F170" s="28" t="s">
        <v>61</v>
      </c>
      <c r="G170" s="28" t="s">
        <v>62</v>
      </c>
      <c r="H170" s="28" t="s">
        <v>68</v>
      </c>
      <c r="I170" s="95" t="s">
        <v>331</v>
      </c>
      <c r="J170" s="95" t="s">
        <v>335</v>
      </c>
      <c r="K170" s="28" t="s">
        <v>276</v>
      </c>
      <c r="L170" s="37">
        <v>1</v>
      </c>
      <c r="M170" s="99" t="s">
        <v>326</v>
      </c>
      <c r="N170" s="28" t="s">
        <v>112</v>
      </c>
      <c r="R170" s="38">
        <v>29.24</v>
      </c>
      <c r="S170" s="56" t="s">
        <v>63</v>
      </c>
      <c r="T170" s="37" t="str">
        <f t="shared" si="106"/>
        <v>0.00</v>
      </c>
      <c r="U170" s="25">
        <f t="shared" ref="U170:U174" si="164">-$L170+T170</f>
        <v>-1</v>
      </c>
      <c r="V170" s="61">
        <f t="shared" ref="V170:V174" si="165">V169+U170</f>
        <v>62.33</v>
      </c>
      <c r="W170" s="61">
        <f t="shared" ref="W170:W174" si="166">L170+W169</f>
        <v>122.9</v>
      </c>
      <c r="X170" s="59">
        <f t="shared" ref="X170:X174" si="167">SUM(V170/W170)</f>
        <v>0.50716029292107401</v>
      </c>
      <c r="Y170" s="60">
        <f t="shared" ref="Y170:Y174" si="168">V170/100</f>
        <v>0.62329999999999997</v>
      </c>
      <c r="Z170" s="32">
        <f t="shared" ref="Z170:Z174" si="169">V170*100</f>
        <v>6233</v>
      </c>
      <c r="AA170" s="28" t="s">
        <v>64</v>
      </c>
      <c r="AE170" s="38">
        <v>29.24</v>
      </c>
      <c r="AH170" s="26">
        <v>19</v>
      </c>
      <c r="AS170" s="42" t="s">
        <v>59</v>
      </c>
      <c r="AT170" s="70">
        <v>34</v>
      </c>
      <c r="AZ170" s="70">
        <v>9.25</v>
      </c>
      <c r="BG170" s="104">
        <f t="shared" si="141"/>
        <v>18</v>
      </c>
      <c r="BH170" s="104">
        <f t="shared" si="112"/>
        <v>17.919999999999998</v>
      </c>
      <c r="BI170" s="105"/>
      <c r="BJ170" s="105"/>
      <c r="BK170" s="106">
        <v>16.7</v>
      </c>
      <c r="BL170" s="106" t="s">
        <v>301</v>
      </c>
    </row>
    <row r="171" spans="1:64" x14ac:dyDescent="0.2">
      <c r="A171" s="96">
        <v>45234</v>
      </c>
      <c r="B171" s="28" t="s">
        <v>251</v>
      </c>
      <c r="C171" s="48" t="s">
        <v>275</v>
      </c>
      <c r="D171" s="98" t="str">
        <f t="shared" si="163"/>
        <v>Sat</v>
      </c>
      <c r="F171" s="28" t="s">
        <v>61</v>
      </c>
      <c r="G171" s="28" t="s">
        <v>62</v>
      </c>
      <c r="H171" s="28" t="s">
        <v>68</v>
      </c>
      <c r="I171" s="95" t="s">
        <v>331</v>
      </c>
      <c r="J171" s="95" t="s">
        <v>335</v>
      </c>
      <c r="K171" s="28" t="s">
        <v>276</v>
      </c>
      <c r="L171" s="37">
        <v>1</v>
      </c>
      <c r="M171" s="99" t="s">
        <v>326</v>
      </c>
      <c r="N171" s="28" t="s">
        <v>114</v>
      </c>
      <c r="R171" s="38">
        <v>7.77</v>
      </c>
      <c r="S171" s="56" t="s">
        <v>63</v>
      </c>
      <c r="T171" s="37" t="str">
        <f t="shared" si="106"/>
        <v>0.00</v>
      </c>
      <c r="U171" s="25">
        <f t="shared" si="164"/>
        <v>-1</v>
      </c>
      <c r="V171" s="61">
        <f t="shared" si="165"/>
        <v>61.33</v>
      </c>
      <c r="W171" s="61">
        <f t="shared" si="166"/>
        <v>123.9</v>
      </c>
      <c r="X171" s="59">
        <f t="shared" si="167"/>
        <v>0.49499596448748989</v>
      </c>
      <c r="Y171" s="60">
        <f t="shared" si="168"/>
        <v>0.61329999999999996</v>
      </c>
      <c r="Z171" s="32">
        <f t="shared" si="169"/>
        <v>6133</v>
      </c>
      <c r="AA171" s="28" t="s">
        <v>64</v>
      </c>
      <c r="AE171" s="38">
        <v>7.77</v>
      </c>
      <c r="AH171" s="26">
        <v>5.87</v>
      </c>
      <c r="AS171" s="42" t="s">
        <v>59</v>
      </c>
      <c r="AT171" s="70">
        <v>15</v>
      </c>
      <c r="BG171" s="104">
        <f t="shared" si="141"/>
        <v>4.87</v>
      </c>
      <c r="BH171" s="104">
        <f t="shared" si="112"/>
        <v>5.5777999999999999</v>
      </c>
      <c r="BI171" s="105"/>
      <c r="BJ171" s="105"/>
      <c r="BK171" s="106">
        <v>5.05</v>
      </c>
      <c r="BL171" s="106" t="s">
        <v>301</v>
      </c>
    </row>
    <row r="172" spans="1:64" x14ac:dyDescent="0.2">
      <c r="A172" s="96">
        <v>45234</v>
      </c>
      <c r="B172" s="28" t="s">
        <v>251</v>
      </c>
      <c r="C172" s="48" t="s">
        <v>302</v>
      </c>
      <c r="D172" s="98" t="str">
        <f t="shared" si="163"/>
        <v>Sat</v>
      </c>
      <c r="F172" s="28" t="s">
        <v>61</v>
      </c>
      <c r="G172" s="28" t="s">
        <v>62</v>
      </c>
      <c r="H172" s="28" t="s">
        <v>68</v>
      </c>
      <c r="I172" s="95" t="s">
        <v>331</v>
      </c>
      <c r="K172" s="28" t="s">
        <v>303</v>
      </c>
      <c r="L172" s="37">
        <v>0.5</v>
      </c>
      <c r="M172" s="103" t="s">
        <v>323</v>
      </c>
      <c r="N172" s="28" t="s">
        <v>112</v>
      </c>
      <c r="R172" s="38">
        <v>16</v>
      </c>
      <c r="S172" s="56" t="s">
        <v>63</v>
      </c>
      <c r="T172" s="37" t="str">
        <f t="shared" si="106"/>
        <v>0.00</v>
      </c>
      <c r="U172" s="25">
        <f t="shared" si="164"/>
        <v>-0.5</v>
      </c>
      <c r="V172" s="61">
        <f t="shared" si="165"/>
        <v>60.83</v>
      </c>
      <c r="W172" s="61">
        <f t="shared" si="166"/>
        <v>124.4</v>
      </c>
      <c r="X172" s="59">
        <f t="shared" si="167"/>
        <v>0.48898713826366558</v>
      </c>
      <c r="Y172" s="60">
        <f t="shared" si="168"/>
        <v>0.60829999999999995</v>
      </c>
      <c r="Z172" s="32">
        <f t="shared" si="169"/>
        <v>6083</v>
      </c>
      <c r="AA172" s="28" t="s">
        <v>64</v>
      </c>
      <c r="AE172" s="38" t="s">
        <v>301</v>
      </c>
      <c r="AH172" s="38" t="s">
        <v>301</v>
      </c>
      <c r="AS172" s="42" t="s">
        <v>59</v>
      </c>
      <c r="AT172" s="70">
        <v>16</v>
      </c>
      <c r="BG172" s="104" t="s">
        <v>301</v>
      </c>
      <c r="BH172" s="104" t="s">
        <v>301</v>
      </c>
      <c r="BI172" s="105"/>
      <c r="BJ172" s="105"/>
      <c r="BK172" s="109" t="s">
        <v>301</v>
      </c>
      <c r="BL172" s="104" t="s">
        <v>304</v>
      </c>
    </row>
    <row r="173" spans="1:64" x14ac:dyDescent="0.2">
      <c r="A173" s="96">
        <v>45234</v>
      </c>
      <c r="B173" s="28" t="s">
        <v>251</v>
      </c>
      <c r="C173" s="48" t="s">
        <v>302</v>
      </c>
      <c r="D173" s="98" t="str">
        <f t="shared" si="163"/>
        <v>Sat</v>
      </c>
      <c r="F173" s="28" t="s">
        <v>61</v>
      </c>
      <c r="G173" s="28" t="s">
        <v>62</v>
      </c>
      <c r="H173" s="28" t="s">
        <v>68</v>
      </c>
      <c r="I173" s="95" t="s">
        <v>331</v>
      </c>
      <c r="K173" s="28" t="s">
        <v>303</v>
      </c>
      <c r="L173" s="37">
        <v>0.5</v>
      </c>
      <c r="M173" s="103" t="s">
        <v>323</v>
      </c>
      <c r="N173" s="28" t="s">
        <v>114</v>
      </c>
      <c r="R173" s="38">
        <v>4.59</v>
      </c>
      <c r="S173" s="56" t="s">
        <v>63</v>
      </c>
      <c r="T173" s="37" t="str">
        <f t="shared" si="106"/>
        <v>0.00</v>
      </c>
      <c r="U173" s="25">
        <f t="shared" si="164"/>
        <v>-0.5</v>
      </c>
      <c r="V173" s="61">
        <f t="shared" si="165"/>
        <v>60.33</v>
      </c>
      <c r="W173" s="61">
        <f t="shared" si="166"/>
        <v>124.9</v>
      </c>
      <c r="X173" s="59">
        <f t="shared" si="167"/>
        <v>0.48302642113690947</v>
      </c>
      <c r="Y173" s="60">
        <f t="shared" si="168"/>
        <v>0.60329999999999995</v>
      </c>
      <c r="Z173" s="32">
        <f t="shared" si="169"/>
        <v>6033</v>
      </c>
      <c r="AA173" s="28" t="s">
        <v>64</v>
      </c>
      <c r="AE173" s="38" t="s">
        <v>301</v>
      </c>
      <c r="AH173" s="38" t="s">
        <v>301</v>
      </c>
      <c r="AS173" s="42" t="s">
        <v>59</v>
      </c>
      <c r="AZ173" s="70">
        <v>4.59</v>
      </c>
      <c r="BG173" s="104" t="s">
        <v>301</v>
      </c>
      <c r="BH173" s="104" t="s">
        <v>301</v>
      </c>
      <c r="BI173" s="105"/>
      <c r="BJ173" s="105"/>
      <c r="BK173" s="109" t="s">
        <v>301</v>
      </c>
      <c r="BL173" s="104" t="s">
        <v>304</v>
      </c>
    </row>
    <row r="174" spans="1:64" x14ac:dyDescent="0.2">
      <c r="A174" s="96">
        <v>45234</v>
      </c>
      <c r="B174" s="28" t="s">
        <v>251</v>
      </c>
      <c r="C174" s="48" t="s">
        <v>302</v>
      </c>
      <c r="D174" s="98" t="str">
        <f t="shared" si="163"/>
        <v>Sat</v>
      </c>
      <c r="F174" s="28" t="s">
        <v>61</v>
      </c>
      <c r="G174" s="28" t="s">
        <v>62</v>
      </c>
      <c r="H174" s="28" t="s">
        <v>68</v>
      </c>
      <c r="I174" s="95" t="s">
        <v>331</v>
      </c>
      <c r="J174" s="95" t="s">
        <v>336</v>
      </c>
      <c r="K174" s="31" t="s">
        <v>306</v>
      </c>
      <c r="L174" s="37">
        <v>1</v>
      </c>
      <c r="M174" s="103" t="s">
        <v>325</v>
      </c>
      <c r="N174" s="28" t="s">
        <v>112</v>
      </c>
      <c r="R174" s="38">
        <v>8.6</v>
      </c>
      <c r="S174" s="56">
        <v>3</v>
      </c>
      <c r="T174" s="37" t="str">
        <f t="shared" si="106"/>
        <v>0.00</v>
      </c>
      <c r="U174" s="25">
        <f t="shared" si="164"/>
        <v>-1</v>
      </c>
      <c r="V174" s="61">
        <f t="shared" si="165"/>
        <v>59.33</v>
      </c>
      <c r="W174" s="61">
        <f t="shared" si="166"/>
        <v>125.9</v>
      </c>
      <c r="X174" s="59">
        <f t="shared" si="167"/>
        <v>0.47124702144559172</v>
      </c>
      <c r="Y174" s="60">
        <f t="shared" si="168"/>
        <v>0.59329999999999994</v>
      </c>
      <c r="Z174" s="32">
        <f t="shared" si="169"/>
        <v>5933</v>
      </c>
      <c r="AA174" s="28" t="s">
        <v>64</v>
      </c>
      <c r="AE174" s="38">
        <v>8.6</v>
      </c>
      <c r="AH174" s="26">
        <v>5.5</v>
      </c>
      <c r="AS174" s="42" t="s">
        <v>59</v>
      </c>
      <c r="AT174" s="70">
        <v>10</v>
      </c>
      <c r="BG174" s="104">
        <f t="shared" si="141"/>
        <v>4.5</v>
      </c>
      <c r="BH174" s="104">
        <f t="shared" si="112"/>
        <v>5.2299999999999995</v>
      </c>
      <c r="BI174" s="105"/>
      <c r="BJ174" s="105"/>
      <c r="BK174" s="106">
        <v>4.9000000000000004</v>
      </c>
      <c r="BL174" s="104" t="s">
        <v>301</v>
      </c>
    </row>
    <row r="175" spans="1:64" x14ac:dyDescent="0.2">
      <c r="A175" s="96">
        <v>45237</v>
      </c>
      <c r="B175" s="28" t="s">
        <v>251</v>
      </c>
      <c r="C175" s="48" t="s">
        <v>284</v>
      </c>
      <c r="D175" s="98" t="str">
        <f t="shared" si="163"/>
        <v>Tue</v>
      </c>
      <c r="F175" s="28" t="s">
        <v>61</v>
      </c>
      <c r="G175" s="28" t="s">
        <v>62</v>
      </c>
      <c r="H175" s="28" t="s">
        <v>68</v>
      </c>
      <c r="I175" s="95" t="s">
        <v>307</v>
      </c>
      <c r="K175" s="28" t="s">
        <v>267</v>
      </c>
      <c r="L175" s="37">
        <v>2</v>
      </c>
      <c r="M175" s="99" t="s">
        <v>310</v>
      </c>
      <c r="N175" s="28" t="s">
        <v>112</v>
      </c>
      <c r="R175" s="38">
        <v>15</v>
      </c>
      <c r="S175" s="56" t="s">
        <v>63</v>
      </c>
      <c r="T175" s="37" t="str">
        <f t="shared" si="106"/>
        <v>0.00</v>
      </c>
      <c r="U175" s="25">
        <f t="shared" ref="U175:U178" si="170">-$L175+T175</f>
        <v>-2</v>
      </c>
      <c r="V175" s="61">
        <f t="shared" ref="V175:V178" si="171">V174+U175</f>
        <v>57.33</v>
      </c>
      <c r="W175" s="61">
        <f t="shared" ref="W175:W178" si="172">L175+W174</f>
        <v>127.9</v>
      </c>
      <c r="X175" s="59">
        <f t="shared" ref="X175:X178" si="173">SUM(V175/W175)</f>
        <v>0.44824081313526187</v>
      </c>
      <c r="Y175" s="60">
        <f t="shared" ref="Y175:Y178" si="174">V175/100</f>
        <v>0.57330000000000003</v>
      </c>
      <c r="Z175" s="32">
        <f t="shared" ref="Z175:Z178" si="175">V175*100</f>
        <v>5733</v>
      </c>
      <c r="AA175" s="28" t="s">
        <v>64</v>
      </c>
      <c r="AE175" s="38" t="s">
        <v>301</v>
      </c>
      <c r="AH175" s="38" t="s">
        <v>301</v>
      </c>
      <c r="AS175" s="42" t="s">
        <v>59</v>
      </c>
      <c r="AT175" s="70">
        <v>17</v>
      </c>
      <c r="BG175" s="104" t="s">
        <v>301</v>
      </c>
      <c r="BH175" s="104" t="s">
        <v>301</v>
      </c>
      <c r="BI175" s="105"/>
      <c r="BJ175" s="105"/>
      <c r="BK175" s="104" t="s">
        <v>301</v>
      </c>
      <c r="BL175" s="106" t="s">
        <v>301</v>
      </c>
    </row>
    <row r="176" spans="1:64" x14ac:dyDescent="0.2">
      <c r="A176" s="96">
        <v>45237</v>
      </c>
      <c r="B176" s="28" t="s">
        <v>251</v>
      </c>
      <c r="C176" s="48" t="s">
        <v>284</v>
      </c>
      <c r="D176" s="98" t="str">
        <f t="shared" si="163"/>
        <v>Tue</v>
      </c>
      <c r="F176" s="28" t="s">
        <v>61</v>
      </c>
      <c r="G176" s="28" t="s">
        <v>62</v>
      </c>
      <c r="H176" s="28" t="s">
        <v>68</v>
      </c>
      <c r="I176" s="95" t="s">
        <v>307</v>
      </c>
      <c r="J176" s="95" t="s">
        <v>308</v>
      </c>
      <c r="K176" s="28" t="s">
        <v>265</v>
      </c>
      <c r="L176" s="37">
        <v>1</v>
      </c>
      <c r="M176" s="99" t="s">
        <v>311</v>
      </c>
      <c r="N176" s="28" t="s">
        <v>112</v>
      </c>
      <c r="R176" s="38">
        <v>17</v>
      </c>
      <c r="S176" s="56" t="s">
        <v>63</v>
      </c>
      <c r="T176" s="37" t="str">
        <f t="shared" si="106"/>
        <v>0.00</v>
      </c>
      <c r="U176" s="25">
        <f t="shared" si="170"/>
        <v>-1</v>
      </c>
      <c r="V176" s="61">
        <f t="shared" si="171"/>
        <v>56.33</v>
      </c>
      <c r="W176" s="61">
        <f t="shared" si="172"/>
        <v>128.9</v>
      </c>
      <c r="X176" s="59">
        <f t="shared" si="173"/>
        <v>0.43700543056633046</v>
      </c>
      <c r="Y176" s="60">
        <f t="shared" si="174"/>
        <v>0.56330000000000002</v>
      </c>
      <c r="Z176" s="32">
        <f t="shared" si="175"/>
        <v>5633</v>
      </c>
      <c r="AA176" s="28" t="s">
        <v>64</v>
      </c>
      <c r="AE176" s="38">
        <v>8.6</v>
      </c>
      <c r="AH176" s="26">
        <v>21.17</v>
      </c>
      <c r="AS176" s="42" t="s">
        <v>59</v>
      </c>
      <c r="AT176" s="70">
        <v>18</v>
      </c>
      <c r="BG176" s="104">
        <f t="shared" si="141"/>
        <v>20.170000000000002</v>
      </c>
      <c r="BH176" s="104">
        <f t="shared" si="112"/>
        <v>19.959800000000001</v>
      </c>
      <c r="BI176" s="105"/>
      <c r="BJ176" s="105"/>
      <c r="BK176" s="106">
        <v>20</v>
      </c>
      <c r="BL176" s="106" t="s">
        <v>301</v>
      </c>
    </row>
    <row r="177" spans="1:64" x14ac:dyDescent="0.2">
      <c r="A177" s="96">
        <v>45237</v>
      </c>
      <c r="B177" s="28" t="s">
        <v>251</v>
      </c>
      <c r="C177" s="48" t="s">
        <v>282</v>
      </c>
      <c r="D177" s="98" t="str">
        <f t="shared" si="163"/>
        <v>Tue</v>
      </c>
      <c r="F177" s="28" t="s">
        <v>61</v>
      </c>
      <c r="G177" s="28" t="s">
        <v>62</v>
      </c>
      <c r="H177" s="28" t="s">
        <v>68</v>
      </c>
      <c r="I177" s="95" t="s">
        <v>307</v>
      </c>
      <c r="K177" s="28" t="s">
        <v>271</v>
      </c>
      <c r="L177" s="37">
        <v>1</v>
      </c>
      <c r="M177" s="99" t="s">
        <v>327</v>
      </c>
      <c r="N177" s="28" t="s">
        <v>112</v>
      </c>
      <c r="R177" s="38">
        <v>18</v>
      </c>
      <c r="S177" s="56" t="s">
        <v>63</v>
      </c>
      <c r="T177" s="37" t="str">
        <f t="shared" si="106"/>
        <v>0.00</v>
      </c>
      <c r="U177" s="25">
        <f t="shared" si="170"/>
        <v>-1</v>
      </c>
      <c r="V177" s="61">
        <f t="shared" si="171"/>
        <v>55.33</v>
      </c>
      <c r="W177" s="61">
        <f t="shared" si="172"/>
        <v>129.9</v>
      </c>
      <c r="X177" s="59">
        <f t="shared" si="173"/>
        <v>0.4259430331023864</v>
      </c>
      <c r="Y177" s="60">
        <f t="shared" si="174"/>
        <v>0.55330000000000001</v>
      </c>
      <c r="Z177" s="32">
        <f t="shared" si="175"/>
        <v>5533</v>
      </c>
      <c r="AA177" s="28" t="s">
        <v>64</v>
      </c>
      <c r="AE177" s="38" t="s">
        <v>301</v>
      </c>
      <c r="AH177" s="38" t="s">
        <v>301</v>
      </c>
      <c r="AS177" s="42" t="s">
        <v>59</v>
      </c>
      <c r="AT177" s="70">
        <v>26</v>
      </c>
      <c r="BG177" s="104" t="s">
        <v>301</v>
      </c>
      <c r="BH177" s="104" t="s">
        <v>301</v>
      </c>
      <c r="BI177" s="105"/>
      <c r="BJ177" s="105"/>
      <c r="BK177" s="104" t="s">
        <v>301</v>
      </c>
      <c r="BL177" s="108" t="s">
        <v>293</v>
      </c>
    </row>
    <row r="178" spans="1:64" x14ac:dyDescent="0.2">
      <c r="A178" s="96">
        <v>45237</v>
      </c>
      <c r="B178" s="28" t="s">
        <v>251</v>
      </c>
      <c r="C178" s="48" t="s">
        <v>277</v>
      </c>
      <c r="D178" s="98" t="str">
        <f t="shared" si="163"/>
        <v>Tue</v>
      </c>
      <c r="F178" s="28" t="s">
        <v>61</v>
      </c>
      <c r="G178" s="28" t="s">
        <v>62</v>
      </c>
      <c r="H178" s="28" t="s">
        <v>68</v>
      </c>
      <c r="I178" s="95" t="s">
        <v>307</v>
      </c>
      <c r="K178" s="28" t="s">
        <v>280</v>
      </c>
      <c r="L178" s="37">
        <v>1</v>
      </c>
      <c r="M178" s="99" t="s">
        <v>316</v>
      </c>
      <c r="N178" s="28" t="s">
        <v>112</v>
      </c>
      <c r="R178" s="38">
        <v>26</v>
      </c>
      <c r="S178" s="56" t="s">
        <v>63</v>
      </c>
      <c r="T178" s="37" t="str">
        <f t="shared" si="106"/>
        <v>0.00</v>
      </c>
      <c r="U178" s="25">
        <f t="shared" si="170"/>
        <v>-1</v>
      </c>
      <c r="V178" s="61">
        <f t="shared" si="171"/>
        <v>54.33</v>
      </c>
      <c r="W178" s="61">
        <f t="shared" si="172"/>
        <v>130.9</v>
      </c>
      <c r="X178" s="59">
        <f t="shared" si="173"/>
        <v>0.41504965622612677</v>
      </c>
      <c r="Y178" s="60">
        <f t="shared" si="174"/>
        <v>0.54330000000000001</v>
      </c>
      <c r="Z178" s="32">
        <f t="shared" si="175"/>
        <v>5433</v>
      </c>
      <c r="AA178" s="28" t="s">
        <v>64</v>
      </c>
      <c r="AE178" s="38" t="s">
        <v>301</v>
      </c>
      <c r="AH178" s="38" t="s">
        <v>301</v>
      </c>
      <c r="AS178" s="42" t="s">
        <v>59</v>
      </c>
      <c r="AT178" s="70">
        <v>51</v>
      </c>
      <c r="BG178" s="104" t="s">
        <v>301</v>
      </c>
      <c r="BH178" s="104" t="s">
        <v>301</v>
      </c>
      <c r="BI178" s="105"/>
      <c r="BJ178" s="105"/>
      <c r="BK178" s="104" t="s">
        <v>301</v>
      </c>
      <c r="BL178" s="106" t="s">
        <v>301</v>
      </c>
    </row>
    <row r="179" spans="1:64" x14ac:dyDescent="0.2">
      <c r="A179" s="96">
        <v>45237</v>
      </c>
      <c r="B179" s="28" t="s">
        <v>251</v>
      </c>
      <c r="C179" s="48" t="s">
        <v>348</v>
      </c>
      <c r="D179" s="98" t="str">
        <f t="shared" si="163"/>
        <v>Tue</v>
      </c>
      <c r="F179" s="28" t="s">
        <v>61</v>
      </c>
      <c r="G179" s="28" t="s">
        <v>62</v>
      </c>
      <c r="H179" s="28" t="s">
        <v>68</v>
      </c>
      <c r="I179" s="95" t="s">
        <v>307</v>
      </c>
      <c r="J179" s="95" t="s">
        <v>343</v>
      </c>
      <c r="K179" s="28" t="s">
        <v>337</v>
      </c>
      <c r="L179" s="37">
        <v>1</v>
      </c>
      <c r="M179" s="99" t="s">
        <v>340</v>
      </c>
      <c r="N179" s="28" t="s">
        <v>112</v>
      </c>
      <c r="R179" s="38">
        <v>20</v>
      </c>
      <c r="S179" s="56" t="s">
        <v>63</v>
      </c>
      <c r="T179" s="37" t="str">
        <f t="shared" si="106"/>
        <v>0.00</v>
      </c>
      <c r="U179" s="25">
        <f t="shared" ref="U179:U181" si="176">-$L179+T179</f>
        <v>-1</v>
      </c>
      <c r="V179" s="61">
        <f t="shared" ref="V179:V181" si="177">V178+U179</f>
        <v>53.33</v>
      </c>
      <c r="W179" s="61">
        <f t="shared" ref="W179:W181" si="178">L179+W178</f>
        <v>131.9</v>
      </c>
      <c r="X179" s="59">
        <f t="shared" ref="X179:X181" si="179">SUM(V179/W179)</f>
        <v>0.40432145564821831</v>
      </c>
      <c r="Y179" s="60">
        <f t="shared" ref="Y179:Y181" si="180">V179/100</f>
        <v>0.5333</v>
      </c>
      <c r="Z179" s="32">
        <f t="shared" ref="Z179:Z181" si="181">V179*100</f>
        <v>5333</v>
      </c>
      <c r="AA179" s="28" t="s">
        <v>64</v>
      </c>
      <c r="AE179" s="38">
        <v>20</v>
      </c>
      <c r="AH179" s="38">
        <v>34.840000000000003</v>
      </c>
      <c r="AS179" s="42" t="s">
        <v>59</v>
      </c>
      <c r="AT179" s="70">
        <v>20</v>
      </c>
      <c r="BG179" s="104">
        <f t="shared" ref="BG179:BG181" si="182">((AH179*(L179))-(L179))</f>
        <v>33.840000000000003</v>
      </c>
      <c r="BH179" s="104">
        <f t="shared" ref="BH179:BH181" si="183">0.94*(AH179-1)+1</f>
        <v>32.809600000000003</v>
      </c>
      <c r="BI179" s="105"/>
      <c r="BJ179" s="105"/>
      <c r="BK179" s="106">
        <v>29.1</v>
      </c>
      <c r="BL179" s="106"/>
    </row>
    <row r="180" spans="1:64" x14ac:dyDescent="0.2">
      <c r="A180" s="96">
        <v>45237</v>
      </c>
      <c r="B180" s="28" t="s">
        <v>251</v>
      </c>
      <c r="C180" s="48" t="s">
        <v>348</v>
      </c>
      <c r="D180" s="98" t="str">
        <f t="shared" si="163"/>
        <v>Tue</v>
      </c>
      <c r="F180" s="28" t="s">
        <v>61</v>
      </c>
      <c r="G180" s="28" t="s">
        <v>62</v>
      </c>
      <c r="H180" s="28" t="s">
        <v>68</v>
      </c>
      <c r="I180" s="95" t="s">
        <v>307</v>
      </c>
      <c r="J180" s="100">
        <v>17</v>
      </c>
      <c r="K180" s="28" t="s">
        <v>338</v>
      </c>
      <c r="L180" s="37">
        <v>1</v>
      </c>
      <c r="M180" s="110" t="s">
        <v>341</v>
      </c>
      <c r="N180" s="28" t="s">
        <v>112</v>
      </c>
      <c r="R180" s="38">
        <v>51</v>
      </c>
      <c r="S180" s="56" t="s">
        <v>63</v>
      </c>
      <c r="T180" s="37" t="str">
        <f t="shared" si="106"/>
        <v>0.00</v>
      </c>
      <c r="U180" s="25">
        <f t="shared" si="176"/>
        <v>-1</v>
      </c>
      <c r="V180" s="61">
        <f t="shared" si="177"/>
        <v>52.33</v>
      </c>
      <c r="W180" s="61">
        <f t="shared" si="178"/>
        <v>132.9</v>
      </c>
      <c r="X180" s="59">
        <f t="shared" si="179"/>
        <v>0.39375470278404812</v>
      </c>
      <c r="Y180" s="60">
        <f t="shared" si="180"/>
        <v>0.52329999999999999</v>
      </c>
      <c r="Z180" s="32">
        <f t="shared" si="181"/>
        <v>5233</v>
      </c>
      <c r="AA180" s="28" t="s">
        <v>64</v>
      </c>
      <c r="AE180" s="38">
        <v>51</v>
      </c>
      <c r="AH180" s="38">
        <v>41.18</v>
      </c>
      <c r="AS180" s="42" t="s">
        <v>59</v>
      </c>
      <c r="AT180" s="70">
        <v>51</v>
      </c>
      <c r="BG180" s="104">
        <f t="shared" si="182"/>
        <v>40.18</v>
      </c>
      <c r="BH180" s="104">
        <f t="shared" si="183"/>
        <v>38.769199999999998</v>
      </c>
      <c r="BK180" s="106">
        <v>31</v>
      </c>
    </row>
    <row r="181" spans="1:64" x14ac:dyDescent="0.2">
      <c r="A181" s="96">
        <v>45237</v>
      </c>
      <c r="B181" s="28" t="s">
        <v>251</v>
      </c>
      <c r="C181" s="48" t="s">
        <v>348</v>
      </c>
      <c r="D181" s="98" t="str">
        <f t="shared" si="163"/>
        <v>Tue</v>
      </c>
      <c r="F181" s="28" t="s">
        <v>61</v>
      </c>
      <c r="G181" s="28" t="s">
        <v>62</v>
      </c>
      <c r="H181" s="28" t="s">
        <v>68</v>
      </c>
      <c r="I181" s="95" t="s">
        <v>307</v>
      </c>
      <c r="J181" s="100">
        <v>7</v>
      </c>
      <c r="K181" s="28" t="s">
        <v>339</v>
      </c>
      <c r="L181" s="37">
        <v>1</v>
      </c>
      <c r="M181" s="99" t="s">
        <v>342</v>
      </c>
      <c r="N181" s="28" t="s">
        <v>112</v>
      </c>
      <c r="R181" s="38">
        <v>17</v>
      </c>
      <c r="S181" s="56" t="s">
        <v>63</v>
      </c>
      <c r="T181" s="37" t="str">
        <f t="shared" si="106"/>
        <v>0.00</v>
      </c>
      <c r="U181" s="25">
        <f t="shared" si="176"/>
        <v>-1</v>
      </c>
      <c r="V181" s="61">
        <f t="shared" si="177"/>
        <v>51.33</v>
      </c>
      <c r="W181" s="61">
        <f t="shared" si="178"/>
        <v>133.9</v>
      </c>
      <c r="X181" s="59">
        <f t="shared" si="179"/>
        <v>0.38334578043315903</v>
      </c>
      <c r="Y181" s="60">
        <f t="shared" si="180"/>
        <v>0.51329999999999998</v>
      </c>
      <c r="Z181" s="32">
        <f t="shared" si="181"/>
        <v>5133</v>
      </c>
      <c r="AA181" s="28" t="s">
        <v>64</v>
      </c>
      <c r="AE181" s="38">
        <v>17</v>
      </c>
      <c r="AH181" s="38">
        <v>10.64</v>
      </c>
      <c r="AS181" s="42" t="s">
        <v>59</v>
      </c>
      <c r="AT181" s="70">
        <v>17</v>
      </c>
      <c r="BG181" s="104">
        <f t="shared" si="182"/>
        <v>9.64</v>
      </c>
      <c r="BH181" s="104">
        <f t="shared" si="183"/>
        <v>10.0616</v>
      </c>
      <c r="BK181" s="106">
        <v>10.6</v>
      </c>
    </row>
    <row r="182" spans="1:64" x14ac:dyDescent="0.2">
      <c r="A182" s="96">
        <v>45239</v>
      </c>
      <c r="B182" s="28" t="s">
        <v>251</v>
      </c>
      <c r="C182" s="48" t="s">
        <v>302</v>
      </c>
      <c r="D182" s="98" t="str">
        <f>TEXT(A182,"ddd")</f>
        <v>Thu</v>
      </c>
      <c r="F182" s="28" t="s">
        <v>61</v>
      </c>
      <c r="G182" s="28" t="s">
        <v>62</v>
      </c>
      <c r="H182" s="28" t="s">
        <v>68</v>
      </c>
      <c r="I182" s="100">
        <v>8</v>
      </c>
      <c r="K182" s="28" t="s">
        <v>305</v>
      </c>
      <c r="L182" s="37">
        <v>1</v>
      </c>
      <c r="M182" s="99" t="s">
        <v>324</v>
      </c>
      <c r="N182" s="28" t="s">
        <v>112</v>
      </c>
      <c r="R182" s="38">
        <v>51</v>
      </c>
      <c r="S182" s="56" t="s">
        <v>63</v>
      </c>
      <c r="T182" s="37" t="str">
        <f t="shared" si="106"/>
        <v>0.00</v>
      </c>
      <c r="U182" s="25">
        <f t="shared" ref="U182:U184" si="184">-$L182+T182</f>
        <v>-1</v>
      </c>
      <c r="V182" s="61">
        <f t="shared" ref="V182:V183" si="185">V181+U182</f>
        <v>50.33</v>
      </c>
      <c r="W182" s="61">
        <f t="shared" ref="W182:W206" si="186">L182+W181</f>
        <v>134.9</v>
      </c>
      <c r="X182" s="59">
        <f t="shared" ref="X182:X206" si="187">SUM(V182/W182)</f>
        <v>0.37309117865085245</v>
      </c>
      <c r="Y182" s="60">
        <f t="shared" ref="Y182:Y183" si="188">V182/100</f>
        <v>0.50329999999999997</v>
      </c>
      <c r="Z182" s="32">
        <f t="shared" ref="Z182:Z183" si="189">V182*100</f>
        <v>5033</v>
      </c>
      <c r="AA182" s="28" t="s">
        <v>64</v>
      </c>
      <c r="AE182" s="38" t="s">
        <v>301</v>
      </c>
      <c r="AH182" s="38" t="s">
        <v>301</v>
      </c>
      <c r="AS182" s="42" t="s">
        <v>59</v>
      </c>
      <c r="AT182" s="70">
        <v>51</v>
      </c>
      <c r="AZ182" s="70">
        <v>9.5</v>
      </c>
      <c r="BG182" s="104" t="s">
        <v>301</v>
      </c>
      <c r="BH182" s="104" t="s">
        <v>301</v>
      </c>
      <c r="BI182" s="105"/>
      <c r="BJ182" s="105"/>
      <c r="BK182" s="109" t="s">
        <v>301</v>
      </c>
      <c r="BL182" s="104" t="s">
        <v>304</v>
      </c>
    </row>
    <row r="183" spans="1:64" x14ac:dyDescent="0.2">
      <c r="A183" s="96">
        <v>45239</v>
      </c>
      <c r="B183" s="28" t="s">
        <v>251</v>
      </c>
      <c r="C183" s="48" t="s">
        <v>302</v>
      </c>
      <c r="D183" s="98" t="str">
        <f>TEXT(A183,"ddd")</f>
        <v>Thu</v>
      </c>
      <c r="F183" s="28" t="s">
        <v>61</v>
      </c>
      <c r="G183" s="28" t="s">
        <v>62</v>
      </c>
      <c r="H183" s="28" t="s">
        <v>68</v>
      </c>
      <c r="I183" s="100">
        <v>8</v>
      </c>
      <c r="K183" s="28" t="s">
        <v>305</v>
      </c>
      <c r="L183" s="37">
        <v>1</v>
      </c>
      <c r="M183" s="99" t="s">
        <v>324</v>
      </c>
      <c r="N183" s="28" t="s">
        <v>114</v>
      </c>
      <c r="R183" s="38">
        <v>9.5</v>
      </c>
      <c r="S183" s="56" t="s">
        <v>63</v>
      </c>
      <c r="T183" s="37" t="str">
        <f t="shared" si="106"/>
        <v>0.00</v>
      </c>
      <c r="U183" s="25">
        <f t="shared" si="184"/>
        <v>-1</v>
      </c>
      <c r="V183" s="61">
        <f t="shared" si="185"/>
        <v>49.33</v>
      </c>
      <c r="W183" s="61">
        <f t="shared" si="186"/>
        <v>135.9</v>
      </c>
      <c r="X183" s="59">
        <f t="shared" si="187"/>
        <v>0.36298749080206033</v>
      </c>
      <c r="Y183" s="60">
        <f t="shared" si="188"/>
        <v>0.49329999999999996</v>
      </c>
      <c r="Z183" s="32">
        <f t="shared" si="189"/>
        <v>4933</v>
      </c>
      <c r="AA183" s="28" t="s">
        <v>64</v>
      </c>
      <c r="AE183" s="38" t="s">
        <v>301</v>
      </c>
      <c r="AH183" s="38" t="s">
        <v>301</v>
      </c>
      <c r="AS183" s="42" t="s">
        <v>59</v>
      </c>
      <c r="AT183" s="70">
        <v>9.5</v>
      </c>
      <c r="BG183" s="104" t="s">
        <v>301</v>
      </c>
      <c r="BH183" s="104" t="s">
        <v>301</v>
      </c>
      <c r="BI183" s="105"/>
      <c r="BJ183" s="105"/>
      <c r="BK183" s="109" t="s">
        <v>301</v>
      </c>
      <c r="BL183" s="104" t="s">
        <v>304</v>
      </c>
    </row>
    <row r="184" spans="1:64" x14ac:dyDescent="0.2">
      <c r="A184" s="96">
        <v>45304</v>
      </c>
      <c r="B184" s="28" t="s">
        <v>251</v>
      </c>
      <c r="C184" s="42" t="s">
        <v>349</v>
      </c>
      <c r="D184" s="98" t="s">
        <v>344</v>
      </c>
      <c r="F184" s="28" t="s">
        <v>61</v>
      </c>
      <c r="G184" s="28" t="s">
        <v>62</v>
      </c>
      <c r="H184" s="28" t="s">
        <v>345</v>
      </c>
      <c r="I184" s="100">
        <v>9</v>
      </c>
      <c r="J184" s="100">
        <v>13</v>
      </c>
      <c r="K184" s="29" t="s">
        <v>346</v>
      </c>
      <c r="L184" s="37">
        <v>2</v>
      </c>
      <c r="M184" s="95" t="s">
        <v>347</v>
      </c>
      <c r="N184" s="28" t="s">
        <v>112</v>
      </c>
      <c r="R184" s="38">
        <v>10</v>
      </c>
      <c r="S184" s="56">
        <v>1</v>
      </c>
      <c r="T184" s="37">
        <f t="shared" si="106"/>
        <v>20</v>
      </c>
      <c r="U184" s="25">
        <f t="shared" si="184"/>
        <v>18</v>
      </c>
      <c r="V184" s="61">
        <f t="shared" ref="V184" si="190">V183+U184</f>
        <v>67.33</v>
      </c>
      <c r="W184" s="61">
        <f t="shared" si="186"/>
        <v>137.9</v>
      </c>
      <c r="X184" s="59">
        <f t="shared" si="187"/>
        <v>0.48825235678027551</v>
      </c>
      <c r="Y184" s="60">
        <f t="shared" ref="Y184" si="191">V184/100</f>
        <v>0.67330000000000001</v>
      </c>
      <c r="Z184" s="32">
        <f t="shared" ref="Z184" si="192">V184*100</f>
        <v>6733</v>
      </c>
      <c r="AA184" s="28" t="s">
        <v>65</v>
      </c>
      <c r="AE184" s="26">
        <v>11</v>
      </c>
      <c r="AH184" s="26">
        <v>6.98</v>
      </c>
      <c r="AS184" s="42" t="s">
        <v>59</v>
      </c>
      <c r="AT184" s="70">
        <v>10</v>
      </c>
      <c r="AU184" s="52">
        <v>7.5</v>
      </c>
      <c r="AV184" s="70">
        <v>6.98</v>
      </c>
      <c r="AW184" s="52">
        <v>9.5</v>
      </c>
      <c r="AX184" s="52">
        <v>7</v>
      </c>
      <c r="AY184" s="52">
        <v>9.5</v>
      </c>
      <c r="BG184" s="104">
        <f t="shared" ref="BG184:BG185" si="193">((AH184*(L184))-(L184))</f>
        <v>11.96</v>
      </c>
      <c r="BH184" s="104">
        <f t="shared" ref="BH184:BH185" si="194">0.94*(AH184-1)+1</f>
        <v>6.6212</v>
      </c>
    </row>
    <row r="185" spans="1:64" x14ac:dyDescent="0.2">
      <c r="A185" s="96">
        <v>45346</v>
      </c>
      <c r="B185" s="28" t="s">
        <v>251</v>
      </c>
      <c r="C185" s="48" t="s">
        <v>353</v>
      </c>
      <c r="D185" s="28" t="s">
        <v>344</v>
      </c>
      <c r="F185" s="28" t="s">
        <v>61</v>
      </c>
      <c r="G185" s="28" t="s">
        <v>62</v>
      </c>
      <c r="H185" s="28" t="s">
        <v>67</v>
      </c>
      <c r="I185" s="95" t="s">
        <v>292</v>
      </c>
      <c r="J185" s="100">
        <v>12</v>
      </c>
      <c r="K185" s="28" t="s">
        <v>354</v>
      </c>
      <c r="L185" s="37">
        <v>2</v>
      </c>
      <c r="M185" s="99" t="s">
        <v>355</v>
      </c>
      <c r="N185" s="28" t="s">
        <v>112</v>
      </c>
      <c r="R185" s="38">
        <v>9</v>
      </c>
      <c r="S185" s="56" t="s">
        <v>63</v>
      </c>
      <c r="T185" s="37" t="str">
        <f t="shared" si="106"/>
        <v>0.00</v>
      </c>
      <c r="U185" s="25">
        <f t="shared" ref="U185:U186" si="195">-$L185+T185</f>
        <v>-2</v>
      </c>
      <c r="V185" s="61">
        <f t="shared" ref="V185:V186" si="196">V184+U185</f>
        <v>65.33</v>
      </c>
      <c r="W185" s="61">
        <f t="shared" si="186"/>
        <v>139.9</v>
      </c>
      <c r="X185" s="59">
        <f t="shared" si="187"/>
        <v>0.46697641172265902</v>
      </c>
      <c r="Y185" s="60">
        <f t="shared" ref="Y185:Y186" si="197">V185/100</f>
        <v>0.65329999999999999</v>
      </c>
      <c r="Z185" s="32">
        <f t="shared" ref="Z185:Z186" si="198">V185*100</f>
        <v>6533</v>
      </c>
      <c r="AA185" s="28" t="s">
        <v>64</v>
      </c>
      <c r="AE185" s="26">
        <v>10</v>
      </c>
      <c r="AH185" s="26">
        <v>9.2799999999999994</v>
      </c>
      <c r="AS185" s="42" t="s">
        <v>59</v>
      </c>
      <c r="AT185" s="70">
        <v>10</v>
      </c>
      <c r="BG185" s="104">
        <f t="shared" si="193"/>
        <v>16.559999999999999</v>
      </c>
      <c r="BH185" s="104">
        <f t="shared" si="194"/>
        <v>8.783199999999999</v>
      </c>
      <c r="BK185" s="106">
        <v>15</v>
      </c>
      <c r="BL185" s="108" t="s">
        <v>356</v>
      </c>
    </row>
    <row r="186" spans="1:64" x14ac:dyDescent="0.2">
      <c r="A186" s="96">
        <v>45346</v>
      </c>
      <c r="B186" s="28" t="s">
        <v>251</v>
      </c>
      <c r="C186" s="42" t="s">
        <v>352</v>
      </c>
      <c r="D186" s="28" t="s">
        <v>344</v>
      </c>
      <c r="F186" s="28" t="s">
        <v>61</v>
      </c>
      <c r="G186" s="28" t="s">
        <v>62</v>
      </c>
      <c r="H186" s="28" t="s">
        <v>67</v>
      </c>
      <c r="I186" s="95" t="s">
        <v>292</v>
      </c>
      <c r="K186" s="28" t="s">
        <v>350</v>
      </c>
      <c r="L186" s="37">
        <v>2</v>
      </c>
      <c r="M186" s="111" t="s">
        <v>351</v>
      </c>
      <c r="N186" s="28" t="s">
        <v>112</v>
      </c>
      <c r="R186" s="38">
        <v>12</v>
      </c>
      <c r="S186" s="56" t="s">
        <v>63</v>
      </c>
      <c r="T186" s="37" t="str">
        <f t="shared" si="106"/>
        <v>0.00</v>
      </c>
      <c r="U186" s="25">
        <f t="shared" si="195"/>
        <v>-2</v>
      </c>
      <c r="V186" s="61">
        <f t="shared" si="196"/>
        <v>63.33</v>
      </c>
      <c r="W186" s="61">
        <f t="shared" si="186"/>
        <v>141.9</v>
      </c>
      <c r="X186" s="59">
        <f t="shared" si="187"/>
        <v>0.44630021141649046</v>
      </c>
      <c r="Y186" s="60">
        <f t="shared" si="197"/>
        <v>0.63329999999999997</v>
      </c>
      <c r="Z186" s="32">
        <f t="shared" si="198"/>
        <v>6333</v>
      </c>
      <c r="AA186" s="28" t="s">
        <v>64</v>
      </c>
      <c r="AE186" s="38" t="s">
        <v>301</v>
      </c>
      <c r="AH186" s="38" t="s">
        <v>301</v>
      </c>
      <c r="AS186" s="42" t="s">
        <v>59</v>
      </c>
      <c r="AT186" s="70">
        <v>12</v>
      </c>
      <c r="BG186" s="104" t="s">
        <v>301</v>
      </c>
      <c r="BH186" s="104" t="s">
        <v>301</v>
      </c>
      <c r="BK186" s="109" t="s">
        <v>301</v>
      </c>
      <c r="BL186" s="108" t="s">
        <v>356</v>
      </c>
    </row>
    <row r="187" spans="1:64" x14ac:dyDescent="0.2">
      <c r="A187" s="96">
        <v>45346</v>
      </c>
      <c r="B187" s="28" t="s">
        <v>251</v>
      </c>
      <c r="C187" s="48" t="s">
        <v>359</v>
      </c>
      <c r="D187" s="28" t="s">
        <v>344</v>
      </c>
      <c r="F187" s="28" t="s">
        <v>61</v>
      </c>
      <c r="G187" s="28" t="s">
        <v>62</v>
      </c>
      <c r="H187" s="28" t="s">
        <v>67</v>
      </c>
      <c r="I187" s="95" t="s">
        <v>292</v>
      </c>
      <c r="J187" s="95" t="s">
        <v>300</v>
      </c>
      <c r="K187" s="28" t="s">
        <v>357</v>
      </c>
      <c r="L187" s="37">
        <v>0.5</v>
      </c>
      <c r="M187" s="94" t="s">
        <v>358</v>
      </c>
      <c r="N187" s="28" t="s">
        <v>112</v>
      </c>
      <c r="R187" s="38">
        <v>30.6</v>
      </c>
      <c r="S187" s="56" t="s">
        <v>63</v>
      </c>
      <c r="T187" s="37" t="str">
        <f t="shared" si="106"/>
        <v>0.00</v>
      </c>
      <c r="U187" s="25">
        <f t="shared" ref="U187" si="199">-$L187+T187</f>
        <v>-0.5</v>
      </c>
      <c r="V187" s="61">
        <f t="shared" ref="V187" si="200">V186+U187</f>
        <v>62.83</v>
      </c>
      <c r="W187" s="61">
        <f t="shared" si="186"/>
        <v>142.4</v>
      </c>
      <c r="X187" s="59">
        <f t="shared" si="187"/>
        <v>0.44122191011235951</v>
      </c>
      <c r="Y187" s="60">
        <f t="shared" ref="Y187" si="201">V187/100</f>
        <v>0.62829999999999997</v>
      </c>
      <c r="Z187" s="32">
        <f t="shared" ref="Z187" si="202">V187*100</f>
        <v>6283</v>
      </c>
      <c r="AA187" s="28" t="s">
        <v>64</v>
      </c>
      <c r="AE187" s="26">
        <v>34</v>
      </c>
      <c r="AH187" s="26">
        <v>32.33</v>
      </c>
      <c r="AS187" s="42" t="s">
        <v>59</v>
      </c>
      <c r="AT187" s="70">
        <v>34</v>
      </c>
      <c r="BG187" s="104">
        <f t="shared" ref="BG187" si="203">((AH187*(L187))-(L187))</f>
        <v>15.664999999999999</v>
      </c>
      <c r="BH187" s="104">
        <f t="shared" ref="BH187" si="204">0.94*(AH187-1)+1</f>
        <v>30.450199999999995</v>
      </c>
      <c r="BK187" s="109">
        <v>33.35</v>
      </c>
      <c r="BL187" s="108" t="s">
        <v>356</v>
      </c>
    </row>
    <row r="188" spans="1:64" x14ac:dyDescent="0.2">
      <c r="A188" s="96">
        <v>45374</v>
      </c>
      <c r="B188" s="28" t="s">
        <v>251</v>
      </c>
      <c r="C188" s="48" t="s">
        <v>360</v>
      </c>
      <c r="D188" s="28" t="s">
        <v>344</v>
      </c>
      <c r="F188" s="28" t="s">
        <v>61</v>
      </c>
      <c r="G188" s="28" t="s">
        <v>62</v>
      </c>
      <c r="H188" s="28" t="s">
        <v>66</v>
      </c>
      <c r="I188" s="95" t="s">
        <v>292</v>
      </c>
      <c r="K188" s="28" t="s">
        <v>361</v>
      </c>
      <c r="L188" s="37">
        <v>2</v>
      </c>
      <c r="M188" s="94" t="s">
        <v>362</v>
      </c>
      <c r="N188" s="28" t="s">
        <v>112</v>
      </c>
      <c r="R188" s="38">
        <v>14</v>
      </c>
      <c r="S188" s="56" t="s">
        <v>63</v>
      </c>
      <c r="T188" s="37" t="str">
        <f t="shared" si="106"/>
        <v>0.00</v>
      </c>
      <c r="U188" s="25">
        <f t="shared" ref="U188:U189" si="205">-$L188+T188</f>
        <v>-2</v>
      </c>
      <c r="V188" s="61">
        <f t="shared" ref="V188:V189" si="206">V187+U188</f>
        <v>60.83</v>
      </c>
      <c r="W188" s="61">
        <f t="shared" si="186"/>
        <v>144.4</v>
      </c>
      <c r="X188" s="59">
        <f t="shared" si="187"/>
        <v>0.42126038781163433</v>
      </c>
      <c r="Y188" s="60">
        <f t="shared" ref="Y188:Y189" si="207">V188/100</f>
        <v>0.60829999999999995</v>
      </c>
      <c r="Z188" s="32">
        <f t="shared" ref="Z188:Z189" si="208">V188*100</f>
        <v>6083</v>
      </c>
      <c r="AA188" s="28" t="s">
        <v>64</v>
      </c>
      <c r="AE188" s="38" t="s">
        <v>301</v>
      </c>
      <c r="AH188" s="38" t="s">
        <v>301</v>
      </c>
      <c r="AS188" s="42" t="s">
        <v>59</v>
      </c>
      <c r="BG188" s="104" t="s">
        <v>301</v>
      </c>
      <c r="BH188" s="104" t="s">
        <v>301</v>
      </c>
      <c r="BK188" s="104" t="s">
        <v>301</v>
      </c>
      <c r="BL188" s="104" t="s">
        <v>301</v>
      </c>
    </row>
    <row r="189" spans="1:64" x14ac:dyDescent="0.2">
      <c r="A189" s="96">
        <v>45374</v>
      </c>
      <c r="B189" s="28" t="s">
        <v>251</v>
      </c>
      <c r="C189" s="48" t="s">
        <v>367</v>
      </c>
      <c r="D189" s="28" t="s">
        <v>344</v>
      </c>
      <c r="F189" s="28" t="s">
        <v>61</v>
      </c>
      <c r="G189" s="28" t="s">
        <v>62</v>
      </c>
      <c r="H189" s="28" t="s">
        <v>66</v>
      </c>
      <c r="I189" s="95" t="s">
        <v>292</v>
      </c>
      <c r="J189" s="95" t="s">
        <v>332</v>
      </c>
      <c r="K189" s="29" t="s">
        <v>363</v>
      </c>
      <c r="L189" s="37">
        <v>1</v>
      </c>
      <c r="M189" s="94" t="s">
        <v>364</v>
      </c>
      <c r="N189" s="28" t="s">
        <v>112</v>
      </c>
      <c r="R189" s="38">
        <v>15</v>
      </c>
      <c r="S189" s="56">
        <v>1</v>
      </c>
      <c r="T189" s="37">
        <f t="shared" si="106"/>
        <v>15</v>
      </c>
      <c r="U189" s="25">
        <f t="shared" si="205"/>
        <v>14</v>
      </c>
      <c r="V189" s="61">
        <f t="shared" si="206"/>
        <v>74.83</v>
      </c>
      <c r="W189" s="61">
        <f t="shared" si="186"/>
        <v>145.4</v>
      </c>
      <c r="X189" s="59">
        <f t="shared" si="187"/>
        <v>0.51464924346629981</v>
      </c>
      <c r="Y189" s="60">
        <f t="shared" si="207"/>
        <v>0.74829999999999997</v>
      </c>
      <c r="Z189" s="32">
        <f t="shared" si="208"/>
        <v>7483</v>
      </c>
      <c r="AA189" s="28" t="s">
        <v>65</v>
      </c>
      <c r="AE189" s="26">
        <v>14</v>
      </c>
      <c r="AH189" s="26">
        <v>7.51</v>
      </c>
      <c r="AS189" s="42" t="s">
        <v>59</v>
      </c>
      <c r="AT189" s="70">
        <v>14</v>
      </c>
      <c r="AU189" s="52">
        <v>7.5</v>
      </c>
      <c r="AV189" s="70">
        <v>7.51</v>
      </c>
      <c r="AW189" s="52">
        <v>7</v>
      </c>
      <c r="AX189" s="52">
        <v>6</v>
      </c>
      <c r="AY189" s="52">
        <v>7.5</v>
      </c>
      <c r="BG189" s="104">
        <f t="shared" ref="BG189:BG190" si="209">((AH189*(L189))-(L189))</f>
        <v>6.51</v>
      </c>
      <c r="BH189" s="104">
        <f t="shared" ref="BH189:BH190" si="210">0.94*(AH189-1)+1</f>
        <v>7.1193999999999997</v>
      </c>
      <c r="BK189" s="106">
        <v>7.5</v>
      </c>
      <c r="BL189" s="108" t="s">
        <v>356</v>
      </c>
    </row>
    <row r="190" spans="1:64" x14ac:dyDescent="0.2">
      <c r="A190" s="96">
        <v>45374</v>
      </c>
      <c r="B190" s="28" t="s">
        <v>251</v>
      </c>
      <c r="C190" s="48" t="s">
        <v>366</v>
      </c>
      <c r="D190" s="28" t="s">
        <v>344</v>
      </c>
      <c r="F190" s="28" t="s">
        <v>61</v>
      </c>
      <c r="G190" s="28" t="s">
        <v>62</v>
      </c>
      <c r="H190" s="28" t="s">
        <v>66</v>
      </c>
      <c r="I190" s="95" t="s">
        <v>329</v>
      </c>
      <c r="J190" s="95" t="s">
        <v>369</v>
      </c>
      <c r="K190" s="28" t="s">
        <v>365</v>
      </c>
      <c r="L190" s="37">
        <v>2</v>
      </c>
      <c r="M190" s="94" t="s">
        <v>368</v>
      </c>
      <c r="N190" s="28" t="s">
        <v>112</v>
      </c>
      <c r="R190" s="38">
        <v>9.4</v>
      </c>
      <c r="S190" s="56" t="s">
        <v>63</v>
      </c>
      <c r="T190" s="37" t="str">
        <f t="shared" si="106"/>
        <v>0.00</v>
      </c>
      <c r="U190" s="25">
        <f t="shared" ref="U190" si="211">-$L190+T190</f>
        <v>-2</v>
      </c>
      <c r="V190" s="61">
        <f t="shared" ref="V190" si="212">V189+U190</f>
        <v>72.83</v>
      </c>
      <c r="W190" s="61">
        <f t="shared" si="186"/>
        <v>147.4</v>
      </c>
      <c r="X190" s="59">
        <f t="shared" si="187"/>
        <v>0.49409769335142467</v>
      </c>
      <c r="Y190" s="60">
        <f t="shared" ref="Y190" si="213">V190/100</f>
        <v>0.72829999999999995</v>
      </c>
      <c r="Z190" s="32">
        <f t="shared" ref="Z190" si="214">V190*100</f>
        <v>7283</v>
      </c>
      <c r="AA190" s="28" t="s">
        <v>64</v>
      </c>
      <c r="AE190" s="26">
        <v>9.4</v>
      </c>
      <c r="AH190" s="26">
        <v>7.35</v>
      </c>
      <c r="AS190" s="42" t="s">
        <v>59</v>
      </c>
      <c r="AT190" s="70">
        <v>10</v>
      </c>
      <c r="BG190" s="104">
        <f t="shared" si="209"/>
        <v>12.7</v>
      </c>
      <c r="BH190" s="104">
        <f t="shared" si="210"/>
        <v>6.9689999999999994</v>
      </c>
      <c r="BK190" s="106">
        <v>6.1</v>
      </c>
      <c r="BL190" s="108" t="s">
        <v>356</v>
      </c>
    </row>
    <row r="191" spans="1:64" x14ac:dyDescent="0.2">
      <c r="A191" s="96">
        <v>45388</v>
      </c>
      <c r="B191" s="28" t="s">
        <v>251</v>
      </c>
      <c r="C191" s="48" t="s">
        <v>370</v>
      </c>
      <c r="D191" s="28" t="s">
        <v>344</v>
      </c>
      <c r="F191" s="28" t="s">
        <v>61</v>
      </c>
      <c r="G191" s="28" t="s">
        <v>62</v>
      </c>
      <c r="H191" s="28" t="s">
        <v>70</v>
      </c>
      <c r="I191" s="95" t="s">
        <v>292</v>
      </c>
      <c r="K191" s="28" t="s">
        <v>371</v>
      </c>
      <c r="L191" s="37">
        <v>2</v>
      </c>
      <c r="M191" s="94" t="s">
        <v>372</v>
      </c>
      <c r="N191" s="28" t="s">
        <v>112</v>
      </c>
      <c r="R191" s="38">
        <v>15</v>
      </c>
      <c r="S191" s="56" t="s">
        <v>63</v>
      </c>
      <c r="T191" s="37" t="str">
        <f t="shared" si="106"/>
        <v>0.00</v>
      </c>
      <c r="U191" s="25">
        <f t="shared" ref="U191:U196" si="215">-$L191+T191</f>
        <v>-2</v>
      </c>
      <c r="V191" s="61">
        <f t="shared" ref="V191:V196" si="216">V190+U191</f>
        <v>70.83</v>
      </c>
      <c r="W191" s="61">
        <f t="shared" si="186"/>
        <v>149.4</v>
      </c>
      <c r="X191" s="59">
        <f t="shared" si="187"/>
        <v>0.47409638554216865</v>
      </c>
      <c r="Y191" s="60">
        <f t="shared" ref="Y191:Y196" si="217">V191/100</f>
        <v>0.70829999999999993</v>
      </c>
      <c r="Z191" s="32">
        <f t="shared" ref="Z191:Z196" si="218">V191*100</f>
        <v>7083</v>
      </c>
      <c r="AA191" s="28" t="s">
        <v>64</v>
      </c>
      <c r="AE191" s="38" t="s">
        <v>301</v>
      </c>
      <c r="AH191" s="38" t="s">
        <v>301</v>
      </c>
      <c r="AS191" s="42" t="s">
        <v>59</v>
      </c>
      <c r="BG191" s="104" t="s">
        <v>301</v>
      </c>
      <c r="BH191" s="104" t="s">
        <v>301</v>
      </c>
      <c r="BK191" s="104" t="s">
        <v>301</v>
      </c>
      <c r="BL191" s="104"/>
    </row>
    <row r="192" spans="1:64" x14ac:dyDescent="0.2">
      <c r="A192" s="96">
        <v>45388</v>
      </c>
      <c r="B192" s="28" t="s">
        <v>251</v>
      </c>
      <c r="C192" s="48" t="s">
        <v>370</v>
      </c>
      <c r="D192" s="28" t="s">
        <v>344</v>
      </c>
      <c r="F192" s="28" t="s">
        <v>61</v>
      </c>
      <c r="G192" s="28" t="s">
        <v>62</v>
      </c>
      <c r="H192" s="28" t="s">
        <v>70</v>
      </c>
      <c r="I192" s="95" t="s">
        <v>292</v>
      </c>
      <c r="K192" s="28" t="s">
        <v>373</v>
      </c>
      <c r="L192" s="37">
        <v>1</v>
      </c>
      <c r="M192" s="94" t="s">
        <v>374</v>
      </c>
      <c r="N192" s="28" t="s">
        <v>112</v>
      </c>
      <c r="R192" s="38">
        <v>41</v>
      </c>
      <c r="S192" s="56" t="s">
        <v>63</v>
      </c>
      <c r="T192" s="37" t="str">
        <f t="shared" si="106"/>
        <v>0.00</v>
      </c>
      <c r="U192" s="25">
        <f t="shared" si="215"/>
        <v>-1</v>
      </c>
      <c r="V192" s="61">
        <f t="shared" si="216"/>
        <v>69.83</v>
      </c>
      <c r="W192" s="61">
        <f t="shared" si="186"/>
        <v>150.4</v>
      </c>
      <c r="X192" s="59">
        <f t="shared" si="187"/>
        <v>0.46429521276595742</v>
      </c>
      <c r="Y192" s="60">
        <f t="shared" si="217"/>
        <v>0.69830000000000003</v>
      </c>
      <c r="Z192" s="32">
        <f t="shared" si="218"/>
        <v>6983</v>
      </c>
      <c r="AA192" s="28" t="s">
        <v>64</v>
      </c>
      <c r="AE192" s="38" t="s">
        <v>301</v>
      </c>
      <c r="AH192" s="38" t="s">
        <v>301</v>
      </c>
      <c r="AS192" s="42" t="s">
        <v>59</v>
      </c>
      <c r="BG192" s="104" t="s">
        <v>301</v>
      </c>
      <c r="BH192" s="104" t="s">
        <v>301</v>
      </c>
      <c r="BK192" s="104" t="s">
        <v>301</v>
      </c>
      <c r="BL192" s="104"/>
    </row>
    <row r="193" spans="1:64" x14ac:dyDescent="0.2">
      <c r="A193" s="96">
        <v>45388</v>
      </c>
      <c r="B193" s="28" t="s">
        <v>251</v>
      </c>
      <c r="C193" s="48" t="s">
        <v>370</v>
      </c>
      <c r="D193" s="28" t="s">
        <v>344</v>
      </c>
      <c r="F193" s="28" t="s">
        <v>61</v>
      </c>
      <c r="G193" s="28" t="s">
        <v>62</v>
      </c>
      <c r="H193" s="28" t="s">
        <v>70</v>
      </c>
      <c r="I193" s="95" t="s">
        <v>292</v>
      </c>
      <c r="K193" s="28" t="s">
        <v>373</v>
      </c>
      <c r="L193" s="37">
        <v>1</v>
      </c>
      <c r="M193" s="94" t="s">
        <v>374</v>
      </c>
      <c r="N193" s="28" t="s">
        <v>114</v>
      </c>
      <c r="R193" s="38">
        <v>13.5</v>
      </c>
      <c r="S193" s="56" t="s">
        <v>63</v>
      </c>
      <c r="T193" s="37" t="str">
        <f t="shared" si="106"/>
        <v>0.00</v>
      </c>
      <c r="U193" s="25">
        <f t="shared" si="215"/>
        <v>-1</v>
      </c>
      <c r="V193" s="61">
        <f t="shared" si="216"/>
        <v>68.83</v>
      </c>
      <c r="W193" s="61">
        <f t="shared" si="186"/>
        <v>151.4</v>
      </c>
      <c r="X193" s="59">
        <f t="shared" si="187"/>
        <v>0.45462351387054156</v>
      </c>
      <c r="Y193" s="60">
        <f t="shared" si="217"/>
        <v>0.68830000000000002</v>
      </c>
      <c r="Z193" s="32">
        <f t="shared" si="218"/>
        <v>6883</v>
      </c>
      <c r="AA193" s="28" t="s">
        <v>64</v>
      </c>
      <c r="AE193" s="38" t="s">
        <v>301</v>
      </c>
      <c r="AH193" s="38" t="s">
        <v>301</v>
      </c>
      <c r="AS193" s="42" t="s">
        <v>59</v>
      </c>
      <c r="BG193" s="104" t="s">
        <v>301</v>
      </c>
      <c r="BH193" s="104" t="s">
        <v>301</v>
      </c>
      <c r="BK193" s="104" t="s">
        <v>301</v>
      </c>
      <c r="BL193" s="104"/>
    </row>
    <row r="194" spans="1:64" x14ac:dyDescent="0.2">
      <c r="A194" s="96">
        <v>45388</v>
      </c>
      <c r="B194" s="28" t="s">
        <v>251</v>
      </c>
      <c r="C194" s="48" t="s">
        <v>370</v>
      </c>
      <c r="D194" s="28" t="s">
        <v>344</v>
      </c>
      <c r="F194" s="28" t="s">
        <v>61</v>
      </c>
      <c r="G194" s="28" t="s">
        <v>62</v>
      </c>
      <c r="H194" s="28" t="s">
        <v>70</v>
      </c>
      <c r="I194" s="95" t="s">
        <v>292</v>
      </c>
      <c r="K194" s="28" t="s">
        <v>375</v>
      </c>
      <c r="L194" s="37">
        <v>0.5</v>
      </c>
      <c r="M194" s="94" t="s">
        <v>376</v>
      </c>
      <c r="N194" s="28" t="s">
        <v>112</v>
      </c>
      <c r="R194" s="38">
        <v>51</v>
      </c>
      <c r="S194" s="56" t="s">
        <v>63</v>
      </c>
      <c r="T194" s="37" t="str">
        <f t="shared" si="106"/>
        <v>0.00</v>
      </c>
      <c r="U194" s="25">
        <f t="shared" si="215"/>
        <v>-0.5</v>
      </c>
      <c r="V194" s="61">
        <f t="shared" si="216"/>
        <v>68.33</v>
      </c>
      <c r="W194" s="61">
        <f t="shared" si="186"/>
        <v>151.9</v>
      </c>
      <c r="X194" s="59">
        <f t="shared" si="187"/>
        <v>0.449835418038183</v>
      </c>
      <c r="Y194" s="60">
        <f t="shared" si="217"/>
        <v>0.68330000000000002</v>
      </c>
      <c r="Z194" s="32">
        <f t="shared" si="218"/>
        <v>6833</v>
      </c>
      <c r="AA194" s="28" t="s">
        <v>64</v>
      </c>
      <c r="AE194" s="38" t="s">
        <v>301</v>
      </c>
      <c r="AH194" s="38" t="s">
        <v>301</v>
      </c>
      <c r="AS194" s="42" t="s">
        <v>59</v>
      </c>
      <c r="BG194" s="104" t="s">
        <v>301</v>
      </c>
      <c r="BH194" s="104" t="s">
        <v>301</v>
      </c>
      <c r="BK194" s="104" t="s">
        <v>301</v>
      </c>
      <c r="BL194" s="104"/>
    </row>
    <row r="195" spans="1:64" x14ac:dyDescent="0.2">
      <c r="A195" s="96">
        <v>45388</v>
      </c>
      <c r="B195" s="28" t="s">
        <v>251</v>
      </c>
      <c r="C195" s="48" t="s">
        <v>370</v>
      </c>
      <c r="D195" s="28" t="s">
        <v>344</v>
      </c>
      <c r="F195" s="28" t="s">
        <v>61</v>
      </c>
      <c r="G195" s="28" t="s">
        <v>62</v>
      </c>
      <c r="H195" s="28" t="s">
        <v>70</v>
      </c>
      <c r="I195" s="95" t="s">
        <v>292</v>
      </c>
      <c r="K195" s="28" t="s">
        <v>375</v>
      </c>
      <c r="L195" s="37">
        <v>0.5</v>
      </c>
      <c r="M195" s="94" t="s">
        <v>376</v>
      </c>
      <c r="N195" s="28" t="s">
        <v>114</v>
      </c>
      <c r="R195" s="38">
        <v>13.5</v>
      </c>
      <c r="S195" s="56" t="s">
        <v>63</v>
      </c>
      <c r="T195" s="37" t="str">
        <f t="shared" si="106"/>
        <v>0.00</v>
      </c>
      <c r="U195" s="25">
        <f t="shared" si="215"/>
        <v>-0.5</v>
      </c>
      <c r="V195" s="61">
        <f t="shared" si="216"/>
        <v>67.83</v>
      </c>
      <c r="W195" s="61">
        <f t="shared" si="186"/>
        <v>152.4</v>
      </c>
      <c r="X195" s="59">
        <f t="shared" si="187"/>
        <v>0.44507874015748028</v>
      </c>
      <c r="Y195" s="60">
        <f t="shared" si="217"/>
        <v>0.67830000000000001</v>
      </c>
      <c r="Z195" s="32">
        <f t="shared" si="218"/>
        <v>6783</v>
      </c>
      <c r="AA195" s="28" t="s">
        <v>64</v>
      </c>
      <c r="AE195" s="38" t="s">
        <v>301</v>
      </c>
      <c r="AH195" s="38" t="s">
        <v>301</v>
      </c>
      <c r="AS195" s="42" t="s">
        <v>59</v>
      </c>
      <c r="BG195" s="104" t="s">
        <v>301</v>
      </c>
      <c r="BH195" s="104" t="s">
        <v>301</v>
      </c>
      <c r="BK195" s="104" t="s">
        <v>301</v>
      </c>
      <c r="BL195" s="104"/>
    </row>
    <row r="196" spans="1:64" x14ac:dyDescent="0.2">
      <c r="A196" s="96">
        <v>45388</v>
      </c>
      <c r="B196" s="28" t="s">
        <v>251</v>
      </c>
      <c r="C196" s="48" t="s">
        <v>370</v>
      </c>
      <c r="D196" s="28" t="s">
        <v>344</v>
      </c>
      <c r="F196" s="28" t="s">
        <v>61</v>
      </c>
      <c r="G196" s="28" t="s">
        <v>62</v>
      </c>
      <c r="H196" s="28" t="s">
        <v>70</v>
      </c>
      <c r="I196" s="95" t="s">
        <v>292</v>
      </c>
      <c r="K196" s="28" t="s">
        <v>377</v>
      </c>
      <c r="L196" s="37">
        <v>0.5</v>
      </c>
      <c r="M196" s="94" t="s">
        <v>378</v>
      </c>
      <c r="N196" s="28" t="s">
        <v>112</v>
      </c>
      <c r="R196" s="38">
        <v>41</v>
      </c>
      <c r="S196" s="56" t="s">
        <v>63</v>
      </c>
      <c r="T196" s="37" t="str">
        <f t="shared" si="106"/>
        <v>0.00</v>
      </c>
      <c r="U196" s="25">
        <f t="shared" si="215"/>
        <v>-0.5</v>
      </c>
      <c r="V196" s="61">
        <f t="shared" si="216"/>
        <v>67.33</v>
      </c>
      <c r="W196" s="61">
        <f t="shared" si="186"/>
        <v>152.9</v>
      </c>
      <c r="X196" s="59">
        <f t="shared" si="187"/>
        <v>0.44035317200784824</v>
      </c>
      <c r="Y196" s="60">
        <f t="shared" si="217"/>
        <v>0.67330000000000001</v>
      </c>
      <c r="Z196" s="32">
        <f t="shared" si="218"/>
        <v>6733</v>
      </c>
      <c r="AA196" s="28" t="s">
        <v>64</v>
      </c>
      <c r="AE196" s="38" t="s">
        <v>301</v>
      </c>
      <c r="AH196" s="38" t="s">
        <v>301</v>
      </c>
      <c r="AS196" s="42" t="s">
        <v>59</v>
      </c>
      <c r="BG196" s="104" t="s">
        <v>301</v>
      </c>
      <c r="BH196" s="104" t="s">
        <v>301</v>
      </c>
      <c r="BK196" s="104" t="s">
        <v>301</v>
      </c>
      <c r="BL196" s="104"/>
    </row>
    <row r="197" spans="1:64" x14ac:dyDescent="0.2">
      <c r="A197" s="96">
        <v>45388</v>
      </c>
      <c r="B197" s="28" t="s">
        <v>251</v>
      </c>
      <c r="C197" s="48" t="s">
        <v>399</v>
      </c>
      <c r="D197" s="28" t="s">
        <v>344</v>
      </c>
      <c r="F197" s="28" t="s">
        <v>61</v>
      </c>
      <c r="G197" s="28" t="s">
        <v>62</v>
      </c>
      <c r="H197" s="28" t="s">
        <v>70</v>
      </c>
      <c r="I197" s="95" t="s">
        <v>292</v>
      </c>
      <c r="K197" s="28" t="s">
        <v>400</v>
      </c>
      <c r="L197" s="37">
        <v>0.5</v>
      </c>
      <c r="M197" s="94" t="s">
        <v>401</v>
      </c>
      <c r="N197" s="28" t="s">
        <v>112</v>
      </c>
      <c r="R197" s="38">
        <v>51</v>
      </c>
      <c r="S197" s="56" t="s">
        <v>63</v>
      </c>
      <c r="T197" s="37" t="str">
        <f t="shared" si="106"/>
        <v>0.00</v>
      </c>
      <c r="U197" s="25">
        <f t="shared" ref="U197:U199" si="219">-$L197+T197</f>
        <v>-0.5</v>
      </c>
      <c r="V197" s="61">
        <f t="shared" ref="V197:V199" si="220">V196+U197</f>
        <v>66.83</v>
      </c>
      <c r="W197" s="61">
        <f t="shared" si="186"/>
        <v>153.4</v>
      </c>
      <c r="X197" s="59">
        <f t="shared" si="187"/>
        <v>0.43565840938722294</v>
      </c>
      <c r="Y197" s="60">
        <f t="shared" ref="Y197:Y199" si="221">V197/100</f>
        <v>0.66830000000000001</v>
      </c>
      <c r="Z197" s="32">
        <f t="shared" ref="Z197:Z199" si="222">V197*100</f>
        <v>6683</v>
      </c>
      <c r="AA197" s="28" t="s">
        <v>64</v>
      </c>
      <c r="AE197" s="38" t="s">
        <v>301</v>
      </c>
      <c r="AH197" s="38" t="s">
        <v>301</v>
      </c>
      <c r="AS197" s="42" t="s">
        <v>59</v>
      </c>
      <c r="BG197" s="104" t="s">
        <v>301</v>
      </c>
      <c r="BH197" s="104" t="s">
        <v>301</v>
      </c>
      <c r="BK197" s="104" t="s">
        <v>301</v>
      </c>
      <c r="BL197" s="108" t="s">
        <v>356</v>
      </c>
    </row>
    <row r="198" spans="1:64" x14ac:dyDescent="0.2">
      <c r="A198" s="96">
        <v>45388</v>
      </c>
      <c r="B198" s="28" t="s">
        <v>251</v>
      </c>
      <c r="C198" s="48" t="s">
        <v>399</v>
      </c>
      <c r="D198" s="28" t="s">
        <v>344</v>
      </c>
      <c r="F198" s="28" t="s">
        <v>61</v>
      </c>
      <c r="G198" s="28" t="s">
        <v>62</v>
      </c>
      <c r="H198" s="28" t="s">
        <v>70</v>
      </c>
      <c r="I198" s="95" t="s">
        <v>292</v>
      </c>
      <c r="K198" s="28" t="s">
        <v>400</v>
      </c>
      <c r="L198" s="37">
        <v>0.5</v>
      </c>
      <c r="M198" s="94" t="s">
        <v>401</v>
      </c>
      <c r="N198" s="28" t="s">
        <v>114</v>
      </c>
      <c r="R198" s="38">
        <v>14</v>
      </c>
      <c r="S198" s="56" t="s">
        <v>63</v>
      </c>
      <c r="T198" s="37" t="str">
        <f t="shared" si="106"/>
        <v>0.00</v>
      </c>
      <c r="U198" s="25">
        <f t="shared" si="219"/>
        <v>-0.5</v>
      </c>
      <c r="V198" s="61">
        <f t="shared" si="220"/>
        <v>66.33</v>
      </c>
      <c r="W198" s="61">
        <f t="shared" si="186"/>
        <v>153.9</v>
      </c>
      <c r="X198" s="59">
        <f t="shared" si="187"/>
        <v>0.4309941520467836</v>
      </c>
      <c r="Y198" s="60">
        <f t="shared" si="221"/>
        <v>0.6633</v>
      </c>
      <c r="Z198" s="32">
        <f t="shared" si="222"/>
        <v>6633</v>
      </c>
      <c r="AA198" s="28" t="s">
        <v>64</v>
      </c>
      <c r="AE198" s="38" t="s">
        <v>301</v>
      </c>
      <c r="AH198" s="38" t="s">
        <v>301</v>
      </c>
      <c r="AS198" s="42" t="s">
        <v>59</v>
      </c>
      <c r="BG198" s="104" t="s">
        <v>301</v>
      </c>
      <c r="BH198" s="104" t="s">
        <v>301</v>
      </c>
      <c r="BK198" s="104" t="s">
        <v>301</v>
      </c>
      <c r="BL198" s="108" t="s">
        <v>356</v>
      </c>
    </row>
    <row r="199" spans="1:64" x14ac:dyDescent="0.2">
      <c r="A199" s="96">
        <v>45388</v>
      </c>
      <c r="B199" s="28" t="s">
        <v>251</v>
      </c>
      <c r="C199" s="48" t="s">
        <v>379</v>
      </c>
      <c r="D199" s="28" t="s">
        <v>344</v>
      </c>
      <c r="F199" s="28" t="s">
        <v>61</v>
      </c>
      <c r="G199" s="28" t="s">
        <v>62</v>
      </c>
      <c r="H199" s="28" t="s">
        <v>70</v>
      </c>
      <c r="I199" s="95" t="s">
        <v>329</v>
      </c>
      <c r="K199" s="28" t="s">
        <v>380</v>
      </c>
      <c r="L199" s="37">
        <v>2</v>
      </c>
      <c r="M199" s="94" t="s">
        <v>398</v>
      </c>
      <c r="N199" s="28" t="s">
        <v>112</v>
      </c>
      <c r="R199" s="38">
        <v>9</v>
      </c>
      <c r="S199" s="56" t="s">
        <v>63</v>
      </c>
      <c r="T199" s="37" t="str">
        <f t="shared" si="106"/>
        <v>0.00</v>
      </c>
      <c r="U199" s="25">
        <f t="shared" si="219"/>
        <v>-2</v>
      </c>
      <c r="V199" s="61">
        <f t="shared" si="220"/>
        <v>64.33</v>
      </c>
      <c r="W199" s="61">
        <f t="shared" si="186"/>
        <v>155.9</v>
      </c>
      <c r="X199" s="59">
        <f t="shared" si="187"/>
        <v>0.41263630532392559</v>
      </c>
      <c r="Y199" s="60">
        <f t="shared" si="221"/>
        <v>0.64329999999999998</v>
      </c>
      <c r="Z199" s="32">
        <f t="shared" si="222"/>
        <v>6433</v>
      </c>
      <c r="AA199" s="28" t="s">
        <v>64</v>
      </c>
      <c r="AE199" s="38" t="s">
        <v>301</v>
      </c>
      <c r="AH199" s="38" t="s">
        <v>301</v>
      </c>
      <c r="AS199" s="42" t="s">
        <v>59</v>
      </c>
      <c r="BG199" s="104" t="s">
        <v>301</v>
      </c>
      <c r="BH199" s="104" t="s">
        <v>301</v>
      </c>
      <c r="BK199" s="104" t="s">
        <v>301</v>
      </c>
      <c r="BL199" s="108" t="s">
        <v>356</v>
      </c>
    </row>
    <row r="200" spans="1:64" x14ac:dyDescent="0.2">
      <c r="A200" s="96">
        <v>45395</v>
      </c>
      <c r="B200" s="28" t="s">
        <v>251</v>
      </c>
      <c r="C200" s="48" t="s">
        <v>384</v>
      </c>
      <c r="D200" s="28" t="s">
        <v>344</v>
      </c>
      <c r="F200" s="28" t="s">
        <v>61</v>
      </c>
      <c r="G200" s="28" t="s">
        <v>62</v>
      </c>
      <c r="H200" s="28" t="s">
        <v>70</v>
      </c>
      <c r="I200" s="95" t="s">
        <v>330</v>
      </c>
      <c r="J200" s="95" t="s">
        <v>343</v>
      </c>
      <c r="K200" s="28" t="s">
        <v>381</v>
      </c>
      <c r="L200" s="37">
        <v>2</v>
      </c>
      <c r="M200" s="94" t="s">
        <v>382</v>
      </c>
      <c r="N200" s="28" t="s">
        <v>112</v>
      </c>
      <c r="R200" s="38">
        <v>15</v>
      </c>
      <c r="S200" s="56" t="s">
        <v>63</v>
      </c>
      <c r="T200" s="37" t="str">
        <f t="shared" si="106"/>
        <v>0.00</v>
      </c>
      <c r="U200" s="25">
        <f t="shared" ref="U200:U202" si="223">-$L200+T200</f>
        <v>-2</v>
      </c>
      <c r="V200" s="61">
        <f t="shared" ref="V200:V202" si="224">V199+U200</f>
        <v>62.33</v>
      </c>
      <c r="W200" s="61">
        <f t="shared" si="186"/>
        <v>157.9</v>
      </c>
      <c r="X200" s="59">
        <f t="shared" si="187"/>
        <v>0.39474350854971496</v>
      </c>
      <c r="Y200" s="60">
        <f t="shared" ref="Y200:Y202" si="225">V200/100</f>
        <v>0.62329999999999997</v>
      </c>
      <c r="Z200" s="32">
        <f t="shared" ref="Z200:Z202" si="226">V200*100</f>
        <v>6233</v>
      </c>
      <c r="AA200" s="28" t="s">
        <v>64</v>
      </c>
      <c r="AE200" s="38">
        <v>15</v>
      </c>
      <c r="AH200" s="26">
        <v>8.6</v>
      </c>
      <c r="AS200" s="42" t="s">
        <v>59</v>
      </c>
      <c r="AT200" s="70">
        <v>15</v>
      </c>
      <c r="BG200" s="104">
        <f t="shared" ref="BG200:BG202" si="227">((AH200*(L200))-(L200))</f>
        <v>15.2</v>
      </c>
      <c r="BH200" s="104">
        <f t="shared" ref="BH200:BH202" si="228">0.94*(AH200-1)+1</f>
        <v>8.1439999999999984</v>
      </c>
      <c r="BK200" s="106">
        <v>10</v>
      </c>
      <c r="BL200" s="108" t="s">
        <v>293</v>
      </c>
    </row>
    <row r="201" spans="1:64" x14ac:dyDescent="0.2">
      <c r="A201" s="96">
        <v>45395</v>
      </c>
      <c r="B201" s="28" t="s">
        <v>251</v>
      </c>
      <c r="C201" s="48" t="s">
        <v>385</v>
      </c>
      <c r="D201" s="28" t="s">
        <v>344</v>
      </c>
      <c r="F201" s="28" t="s">
        <v>61</v>
      </c>
      <c r="G201" s="28" t="s">
        <v>62</v>
      </c>
      <c r="H201" s="28" t="s">
        <v>70</v>
      </c>
      <c r="I201" s="95" t="s">
        <v>330</v>
      </c>
      <c r="J201" s="95" t="s">
        <v>292</v>
      </c>
      <c r="K201" s="29" t="s">
        <v>383</v>
      </c>
      <c r="L201" s="37">
        <v>2</v>
      </c>
      <c r="M201" s="94" t="s">
        <v>386</v>
      </c>
      <c r="N201" s="28" t="s">
        <v>112</v>
      </c>
      <c r="R201" s="38">
        <v>5</v>
      </c>
      <c r="S201" s="56">
        <v>1</v>
      </c>
      <c r="T201" s="37">
        <f t="shared" si="106"/>
        <v>10</v>
      </c>
      <c r="U201" s="25">
        <f t="shared" si="223"/>
        <v>8</v>
      </c>
      <c r="V201" s="61">
        <f t="shared" si="224"/>
        <v>70.33</v>
      </c>
      <c r="W201" s="61">
        <f t="shared" si="186"/>
        <v>159.9</v>
      </c>
      <c r="X201" s="59">
        <f t="shared" si="187"/>
        <v>0.43983739837398372</v>
      </c>
      <c r="Y201" s="60">
        <f t="shared" si="225"/>
        <v>0.70330000000000004</v>
      </c>
      <c r="Z201" s="32">
        <f t="shared" si="226"/>
        <v>7033</v>
      </c>
      <c r="AA201" s="28" t="s">
        <v>65</v>
      </c>
      <c r="AE201" s="38">
        <v>4.8</v>
      </c>
      <c r="AH201" s="26">
        <v>4.66</v>
      </c>
      <c r="AS201" s="42" t="s">
        <v>59</v>
      </c>
      <c r="AT201" s="70">
        <v>4.8</v>
      </c>
      <c r="AU201" s="52">
        <v>4.5999999999999996</v>
      </c>
      <c r="AV201" s="70">
        <v>4.66</v>
      </c>
      <c r="AW201" s="52">
        <v>4.5999999999999996</v>
      </c>
      <c r="AX201" s="52">
        <v>4.4000000000000004</v>
      </c>
      <c r="AY201" s="52">
        <v>4.5999999999999996</v>
      </c>
      <c r="BG201" s="104">
        <f t="shared" si="227"/>
        <v>7.32</v>
      </c>
      <c r="BH201" s="104">
        <f t="shared" si="228"/>
        <v>4.4404000000000003</v>
      </c>
      <c r="BK201" s="106">
        <v>4.5999999999999996</v>
      </c>
      <c r="BL201" s="108" t="s">
        <v>293</v>
      </c>
    </row>
    <row r="202" spans="1:64" x14ac:dyDescent="0.2">
      <c r="A202" s="96">
        <v>45395</v>
      </c>
      <c r="B202" s="28" t="s">
        <v>251</v>
      </c>
      <c r="C202" s="48" t="s">
        <v>385</v>
      </c>
      <c r="D202" s="28" t="s">
        <v>344</v>
      </c>
      <c r="F202" s="28" t="s">
        <v>61</v>
      </c>
      <c r="G202" s="28" t="s">
        <v>62</v>
      </c>
      <c r="H202" s="28" t="s">
        <v>70</v>
      </c>
      <c r="I202" s="95" t="s">
        <v>330</v>
      </c>
      <c r="J202" s="95" t="s">
        <v>332</v>
      </c>
      <c r="K202" s="28" t="s">
        <v>387</v>
      </c>
      <c r="L202" s="37">
        <v>1</v>
      </c>
      <c r="M202" s="94" t="s">
        <v>388</v>
      </c>
      <c r="N202" s="28" t="s">
        <v>112</v>
      </c>
      <c r="R202" s="38">
        <v>15</v>
      </c>
      <c r="S202" s="56" t="s">
        <v>63</v>
      </c>
      <c r="T202" s="37" t="str">
        <f t="shared" si="106"/>
        <v>0.00</v>
      </c>
      <c r="U202" s="25">
        <f t="shared" si="223"/>
        <v>-1</v>
      </c>
      <c r="V202" s="61">
        <f t="shared" si="224"/>
        <v>69.33</v>
      </c>
      <c r="W202" s="61">
        <f t="shared" si="186"/>
        <v>160.9</v>
      </c>
      <c r="X202" s="59">
        <f t="shared" si="187"/>
        <v>0.43088875077688005</v>
      </c>
      <c r="Y202" s="60">
        <f t="shared" si="225"/>
        <v>0.69330000000000003</v>
      </c>
      <c r="Z202" s="32">
        <f t="shared" si="226"/>
        <v>6933</v>
      </c>
      <c r="AA202" s="28" t="s">
        <v>64</v>
      </c>
      <c r="AE202" s="38">
        <v>15</v>
      </c>
      <c r="AH202" s="26">
        <v>7.79</v>
      </c>
      <c r="AS202" s="42" t="s">
        <v>59</v>
      </c>
      <c r="AT202" s="70">
        <v>15</v>
      </c>
      <c r="BG202" s="104">
        <f t="shared" si="227"/>
        <v>6.79</v>
      </c>
      <c r="BH202" s="104">
        <f t="shared" si="228"/>
        <v>7.3826000000000001</v>
      </c>
      <c r="BK202" s="106">
        <v>8</v>
      </c>
      <c r="BL202" s="108" t="s">
        <v>293</v>
      </c>
    </row>
    <row r="203" spans="1:64" x14ac:dyDescent="0.2">
      <c r="A203" s="96">
        <v>45395</v>
      </c>
      <c r="B203" s="28" t="s">
        <v>251</v>
      </c>
      <c r="C203" s="48" t="s">
        <v>399</v>
      </c>
      <c r="D203" s="28" t="s">
        <v>344</v>
      </c>
      <c r="F203" s="28" t="s">
        <v>61</v>
      </c>
      <c r="G203" s="28" t="s">
        <v>62</v>
      </c>
      <c r="H203" s="28" t="s">
        <v>70</v>
      </c>
      <c r="I203" s="95" t="s">
        <v>308</v>
      </c>
      <c r="J203" s="95"/>
      <c r="K203" s="28" t="s">
        <v>402</v>
      </c>
      <c r="L203" s="37">
        <v>0.5</v>
      </c>
      <c r="M203" s="94" t="s">
        <v>403</v>
      </c>
      <c r="N203" s="28" t="s">
        <v>112</v>
      </c>
      <c r="R203" s="38">
        <v>41</v>
      </c>
      <c r="S203" s="56" t="s">
        <v>63</v>
      </c>
      <c r="T203" s="37" t="str">
        <f t="shared" si="106"/>
        <v>0.00</v>
      </c>
      <c r="U203" s="25">
        <f t="shared" ref="U203:U204" si="229">-$L203+T203</f>
        <v>-0.5</v>
      </c>
      <c r="V203" s="61">
        <f t="shared" ref="V203:V206" si="230">V202+U203</f>
        <v>68.83</v>
      </c>
      <c r="W203" s="61">
        <f t="shared" si="186"/>
        <v>161.4</v>
      </c>
      <c r="X203" s="59">
        <f t="shared" si="187"/>
        <v>0.42645600991325894</v>
      </c>
      <c r="Y203" s="60">
        <f t="shared" ref="Y203:Y204" si="231">V203/100</f>
        <v>0.68830000000000002</v>
      </c>
      <c r="Z203" s="32">
        <f t="shared" ref="Z203:Z204" si="232">V203*100</f>
        <v>6883</v>
      </c>
      <c r="AA203" s="28" t="s">
        <v>64</v>
      </c>
      <c r="AE203" s="38" t="s">
        <v>301</v>
      </c>
      <c r="AH203" s="38" t="s">
        <v>301</v>
      </c>
      <c r="AS203" s="42" t="s">
        <v>59</v>
      </c>
      <c r="BG203" s="104" t="s">
        <v>301</v>
      </c>
      <c r="BH203" s="104" t="s">
        <v>301</v>
      </c>
      <c r="BK203" s="104" t="s">
        <v>301</v>
      </c>
      <c r="BL203" s="108" t="s">
        <v>356</v>
      </c>
    </row>
    <row r="204" spans="1:64" x14ac:dyDescent="0.2">
      <c r="A204" s="96">
        <v>45395</v>
      </c>
      <c r="B204" s="28" t="s">
        <v>251</v>
      </c>
      <c r="C204" s="48" t="s">
        <v>399</v>
      </c>
      <c r="D204" s="28" t="s">
        <v>344</v>
      </c>
      <c r="F204" s="28" t="s">
        <v>61</v>
      </c>
      <c r="G204" s="28" t="s">
        <v>62</v>
      </c>
      <c r="H204" s="28" t="s">
        <v>70</v>
      </c>
      <c r="I204" s="95" t="s">
        <v>308</v>
      </c>
      <c r="J204" s="95"/>
      <c r="K204" s="28" t="s">
        <v>402</v>
      </c>
      <c r="L204" s="37">
        <v>0.5</v>
      </c>
      <c r="M204" s="94" t="s">
        <v>403</v>
      </c>
      <c r="N204" s="28" t="s">
        <v>114</v>
      </c>
      <c r="R204" s="38">
        <v>11</v>
      </c>
      <c r="S204" s="56" t="s">
        <v>63</v>
      </c>
      <c r="T204" s="37" t="str">
        <f t="shared" si="106"/>
        <v>0.00</v>
      </c>
      <c r="U204" s="25">
        <f t="shared" si="229"/>
        <v>-0.5</v>
      </c>
      <c r="V204" s="61">
        <f t="shared" si="230"/>
        <v>68.33</v>
      </c>
      <c r="W204" s="61">
        <f t="shared" si="186"/>
        <v>161.9</v>
      </c>
      <c r="X204" s="59">
        <f t="shared" si="187"/>
        <v>0.42205064854848667</v>
      </c>
      <c r="Y204" s="60">
        <f t="shared" si="231"/>
        <v>0.68330000000000002</v>
      </c>
      <c r="Z204" s="32">
        <f t="shared" si="232"/>
        <v>6833</v>
      </c>
      <c r="AA204" s="28" t="s">
        <v>64</v>
      </c>
      <c r="AE204" s="38" t="s">
        <v>301</v>
      </c>
      <c r="AH204" s="38" t="s">
        <v>301</v>
      </c>
      <c r="AS204" s="42" t="s">
        <v>59</v>
      </c>
      <c r="BG204" s="104" t="s">
        <v>301</v>
      </c>
      <c r="BH204" s="104" t="s">
        <v>301</v>
      </c>
      <c r="BK204" s="104" t="s">
        <v>301</v>
      </c>
      <c r="BL204" s="108" t="s">
        <v>356</v>
      </c>
    </row>
    <row r="205" spans="1:64" x14ac:dyDescent="0.2">
      <c r="A205" s="117">
        <v>45402</v>
      </c>
      <c r="B205" s="28" t="s">
        <v>251</v>
      </c>
      <c r="C205" s="48" t="s">
        <v>389</v>
      </c>
      <c r="D205" s="28" t="s">
        <v>344</v>
      </c>
      <c r="F205" s="28" t="s">
        <v>61</v>
      </c>
      <c r="G205" s="28" t="s">
        <v>62</v>
      </c>
      <c r="H205" s="28" t="s">
        <v>70</v>
      </c>
      <c r="I205" s="95" t="s">
        <v>307</v>
      </c>
      <c r="K205" s="28" t="s">
        <v>390</v>
      </c>
      <c r="L205" s="37">
        <v>2</v>
      </c>
      <c r="M205" s="94" t="s">
        <v>391</v>
      </c>
      <c r="N205" s="28" t="s">
        <v>112</v>
      </c>
      <c r="R205" s="38">
        <v>15</v>
      </c>
      <c r="S205" s="56" t="s">
        <v>63</v>
      </c>
      <c r="T205" s="37" t="str">
        <f t="shared" si="106"/>
        <v>0.00</v>
      </c>
      <c r="U205" s="25">
        <f t="shared" ref="U205:U206" si="233">-$L205+T205</f>
        <v>-2</v>
      </c>
      <c r="V205" s="61">
        <f t="shared" si="230"/>
        <v>66.33</v>
      </c>
      <c r="W205" s="61">
        <f t="shared" si="186"/>
        <v>163.9</v>
      </c>
      <c r="X205" s="59">
        <f t="shared" si="187"/>
        <v>0.4046979865771812</v>
      </c>
      <c r="Y205" s="60">
        <f t="shared" ref="Y205:Y206" si="234">V205/100</f>
        <v>0.6633</v>
      </c>
      <c r="Z205" s="32">
        <f t="shared" ref="Z205:Z206" si="235">V205*100</f>
        <v>6633</v>
      </c>
      <c r="AA205" s="28" t="s">
        <v>64</v>
      </c>
      <c r="AE205" s="38" t="s">
        <v>301</v>
      </c>
      <c r="AH205" s="38" t="s">
        <v>301</v>
      </c>
      <c r="AS205" s="42" t="s">
        <v>59</v>
      </c>
      <c r="BG205" s="104" t="s">
        <v>301</v>
      </c>
      <c r="BH205" s="104" t="s">
        <v>301</v>
      </c>
      <c r="BK205" s="104" t="s">
        <v>301</v>
      </c>
      <c r="BL205" s="108" t="s">
        <v>293</v>
      </c>
    </row>
    <row r="206" spans="1:64" x14ac:dyDescent="0.2">
      <c r="A206" s="117">
        <v>45402</v>
      </c>
      <c r="B206" s="28" t="s">
        <v>251</v>
      </c>
      <c r="C206" s="48" t="s">
        <v>389</v>
      </c>
      <c r="D206" s="28" t="s">
        <v>344</v>
      </c>
      <c r="F206" s="28" t="s">
        <v>61</v>
      </c>
      <c r="G206" s="28" t="s">
        <v>62</v>
      </c>
      <c r="H206" s="28" t="s">
        <v>70</v>
      </c>
      <c r="I206" s="95" t="s">
        <v>292</v>
      </c>
      <c r="J206" s="95" t="s">
        <v>393</v>
      </c>
      <c r="K206" s="29" t="s">
        <v>392</v>
      </c>
      <c r="L206" s="37">
        <v>2</v>
      </c>
      <c r="M206" s="94" t="s">
        <v>394</v>
      </c>
      <c r="N206" s="28" t="s">
        <v>112</v>
      </c>
      <c r="R206" s="38">
        <v>11</v>
      </c>
      <c r="S206" s="56">
        <v>1</v>
      </c>
      <c r="T206" s="37">
        <f t="shared" si="106"/>
        <v>22</v>
      </c>
      <c r="U206" s="25">
        <f t="shared" si="233"/>
        <v>20</v>
      </c>
      <c r="V206" s="61">
        <f t="shared" si="230"/>
        <v>86.33</v>
      </c>
      <c r="W206" s="61">
        <f t="shared" si="186"/>
        <v>165.9</v>
      </c>
      <c r="X206" s="59">
        <f t="shared" si="187"/>
        <v>0.52037371910789632</v>
      </c>
      <c r="Y206" s="60">
        <f t="shared" si="234"/>
        <v>0.86329999999999996</v>
      </c>
      <c r="Z206" s="32">
        <f t="shared" si="235"/>
        <v>8633</v>
      </c>
      <c r="AA206" s="28" t="s">
        <v>65</v>
      </c>
      <c r="AE206" s="38">
        <v>7.3</v>
      </c>
      <c r="AH206" s="26">
        <v>7.19</v>
      </c>
      <c r="AS206" s="42" t="s">
        <v>59</v>
      </c>
      <c r="AT206" s="70">
        <v>11</v>
      </c>
      <c r="AU206" s="52">
        <v>7.3</v>
      </c>
      <c r="AV206" s="70">
        <v>7.19</v>
      </c>
      <c r="AW206" s="52">
        <v>7</v>
      </c>
      <c r="AX206" s="52">
        <v>6.5</v>
      </c>
      <c r="AY206" s="52">
        <v>7.3</v>
      </c>
      <c r="BG206" s="104">
        <f t="shared" ref="BG206" si="236">((AH206*(L206))-(L206))</f>
        <v>12.38</v>
      </c>
      <c r="BH206" s="104">
        <f t="shared" ref="BH206" si="237">0.94*(AH206-1)+1</f>
        <v>6.8186</v>
      </c>
      <c r="BK206" s="106">
        <v>7.3</v>
      </c>
      <c r="BL206" s="108" t="s">
        <v>293</v>
      </c>
    </row>
    <row r="207" spans="1:64" x14ac:dyDescent="0.2">
      <c r="A207" s="117">
        <v>45423</v>
      </c>
      <c r="B207" s="28" t="s">
        <v>251</v>
      </c>
      <c r="C207" s="48" t="s">
        <v>395</v>
      </c>
      <c r="D207" s="28" t="s">
        <v>344</v>
      </c>
      <c r="F207" s="28" t="s">
        <v>61</v>
      </c>
      <c r="G207" s="28" t="s">
        <v>62</v>
      </c>
      <c r="H207" s="28" t="s">
        <v>396</v>
      </c>
      <c r="I207" s="95" t="s">
        <v>307</v>
      </c>
      <c r="J207" s="95" t="s">
        <v>308</v>
      </c>
      <c r="K207" s="31" t="s">
        <v>297</v>
      </c>
      <c r="L207" s="37">
        <v>2</v>
      </c>
      <c r="M207" s="94" t="s">
        <v>397</v>
      </c>
      <c r="N207" s="28" t="s">
        <v>112</v>
      </c>
      <c r="R207" s="38">
        <v>5</v>
      </c>
      <c r="S207" s="56">
        <v>3</v>
      </c>
      <c r="T207" s="37" t="str">
        <f t="shared" si="106"/>
        <v>0.00</v>
      </c>
      <c r="U207" s="25">
        <f t="shared" ref="U207" si="238">-$L207+T207</f>
        <v>-2</v>
      </c>
      <c r="V207" s="61">
        <f>V206+U207</f>
        <v>84.33</v>
      </c>
      <c r="W207" s="61">
        <f>L207+W206</f>
        <v>167.9</v>
      </c>
      <c r="X207" s="59">
        <f>SUM(V207/W207)</f>
        <v>0.502263251935676</v>
      </c>
      <c r="Y207" s="60">
        <f t="shared" ref="Y207" si="239">V207/100</f>
        <v>0.84329999999999994</v>
      </c>
      <c r="Z207" s="32">
        <f t="shared" ref="Z207" si="240">V207*100</f>
        <v>8433</v>
      </c>
      <c r="AA207" s="28" t="s">
        <v>64</v>
      </c>
      <c r="AE207" s="26">
        <v>3.86</v>
      </c>
      <c r="AH207" s="38" t="s">
        <v>301</v>
      </c>
      <c r="AS207" s="42" t="s">
        <v>59</v>
      </c>
      <c r="AT207" s="70">
        <v>4.5999999999999996</v>
      </c>
      <c r="BG207" s="104" t="s">
        <v>301</v>
      </c>
      <c r="BH207" s="104" t="s">
        <v>301</v>
      </c>
      <c r="BK207" s="106">
        <v>3.9</v>
      </c>
      <c r="BL207" s="108" t="s">
        <v>293</v>
      </c>
    </row>
    <row r="208" spans="1:64" x14ac:dyDescent="0.2">
      <c r="A208" s="117">
        <v>45563</v>
      </c>
      <c r="B208" s="28" t="s">
        <v>251</v>
      </c>
      <c r="C208" s="48" t="s">
        <v>406</v>
      </c>
      <c r="D208" s="28" t="s">
        <v>344</v>
      </c>
      <c r="F208" s="28" t="s">
        <v>61</v>
      </c>
      <c r="G208" s="28" t="s">
        <v>62</v>
      </c>
      <c r="H208" s="28" t="s">
        <v>66</v>
      </c>
      <c r="I208" s="95" t="s">
        <v>292</v>
      </c>
      <c r="K208" s="28" t="s">
        <v>407</v>
      </c>
      <c r="L208" s="37">
        <v>1</v>
      </c>
      <c r="M208" s="94" t="s">
        <v>408</v>
      </c>
      <c r="N208" s="28" t="s">
        <v>112</v>
      </c>
      <c r="R208" s="38">
        <v>15</v>
      </c>
      <c r="S208" s="56" t="s">
        <v>63</v>
      </c>
      <c r="T208" s="37" t="str">
        <f t="shared" si="106"/>
        <v>0.00</v>
      </c>
      <c r="U208" s="25">
        <f t="shared" ref="U208:U209" si="241">-$L208+T208</f>
        <v>-1</v>
      </c>
      <c r="V208" s="61">
        <f t="shared" ref="V208:V209" si="242">V207+U208</f>
        <v>83.33</v>
      </c>
      <c r="W208" s="61">
        <f t="shared" ref="W208:W209" si="243">L208+W207</f>
        <v>168.9</v>
      </c>
      <c r="X208" s="59">
        <f t="shared" ref="X208:X209" si="244">SUM(V208/W208)</f>
        <v>0.4933688573120189</v>
      </c>
      <c r="Y208" s="60">
        <f t="shared" ref="Y208:Y209" si="245">V208/100</f>
        <v>0.83329999999999993</v>
      </c>
      <c r="Z208" s="32">
        <f t="shared" ref="Z208:Z209" si="246">V208*100</f>
        <v>8333</v>
      </c>
      <c r="AA208" s="28" t="s">
        <v>64</v>
      </c>
      <c r="AE208" s="38" t="s">
        <v>301</v>
      </c>
      <c r="AH208" s="38" t="s">
        <v>301</v>
      </c>
      <c r="AS208" s="42" t="s">
        <v>59</v>
      </c>
      <c r="BG208" s="104" t="s">
        <v>301</v>
      </c>
      <c r="BH208" s="104" t="s">
        <v>301</v>
      </c>
      <c r="BK208" s="104" t="s">
        <v>301</v>
      </c>
      <c r="BL208" s="108" t="s">
        <v>293</v>
      </c>
    </row>
    <row r="209" spans="1:64" x14ac:dyDescent="0.2">
      <c r="A209" s="117">
        <v>45563</v>
      </c>
      <c r="B209" s="28" t="s">
        <v>251</v>
      </c>
      <c r="C209" s="48" t="s">
        <v>406</v>
      </c>
      <c r="D209" s="28" t="s">
        <v>344</v>
      </c>
      <c r="F209" s="28" t="s">
        <v>61</v>
      </c>
      <c r="G209" s="28" t="s">
        <v>62</v>
      </c>
      <c r="H209" s="28" t="s">
        <v>66</v>
      </c>
      <c r="I209" s="95" t="s">
        <v>292</v>
      </c>
      <c r="J209" s="95" t="s">
        <v>334</v>
      </c>
      <c r="K209" s="30" t="s">
        <v>409</v>
      </c>
      <c r="L209" s="37">
        <v>1</v>
      </c>
      <c r="M209" s="94" t="s">
        <v>410</v>
      </c>
      <c r="N209" s="28" t="s">
        <v>112</v>
      </c>
      <c r="R209" s="38">
        <v>11</v>
      </c>
      <c r="S209" s="56">
        <v>2</v>
      </c>
      <c r="T209" s="37" t="str">
        <f t="shared" ref="T209:T272" si="247">IF(($AA209="W"),ROUND(($L209*$R209),2),"0.00")</f>
        <v>0.00</v>
      </c>
      <c r="U209" s="25">
        <f t="shared" si="241"/>
        <v>-1</v>
      </c>
      <c r="V209" s="61">
        <f t="shared" si="242"/>
        <v>82.33</v>
      </c>
      <c r="W209" s="61">
        <f t="shared" si="243"/>
        <v>169.9</v>
      </c>
      <c r="X209" s="59">
        <f t="shared" si="244"/>
        <v>0.48457916421424363</v>
      </c>
      <c r="Y209" s="60">
        <f t="shared" si="245"/>
        <v>0.82330000000000003</v>
      </c>
      <c r="Z209" s="32">
        <f t="shared" si="246"/>
        <v>8233</v>
      </c>
      <c r="AA209" s="28" t="s">
        <v>64</v>
      </c>
      <c r="AE209" s="26">
        <v>10</v>
      </c>
      <c r="AH209" s="26">
        <v>8.57</v>
      </c>
      <c r="AS209" s="42" t="s">
        <v>59</v>
      </c>
      <c r="AT209" s="70">
        <v>10</v>
      </c>
      <c r="BG209" s="104">
        <f t="shared" ref="BG209" si="248">((AH209*(L209))-(L209))</f>
        <v>7.57</v>
      </c>
      <c r="BH209" s="104">
        <f t="shared" ref="BH209" si="249">0.94*(AH209-1)+1</f>
        <v>8.1158000000000001</v>
      </c>
      <c r="BK209" s="106">
        <v>6.5</v>
      </c>
      <c r="BL209" s="108" t="s">
        <v>293</v>
      </c>
    </row>
    <row r="210" spans="1:64" x14ac:dyDescent="0.2">
      <c r="A210" s="117">
        <v>45570</v>
      </c>
      <c r="B210" s="28" t="s">
        <v>251</v>
      </c>
      <c r="C210" s="48" t="s">
        <v>411</v>
      </c>
      <c r="D210" s="28" t="s">
        <v>344</v>
      </c>
      <c r="F210" s="28" t="s">
        <v>61</v>
      </c>
      <c r="G210" s="28" t="s">
        <v>62</v>
      </c>
      <c r="H210" s="28" t="s">
        <v>70</v>
      </c>
      <c r="I210" s="95" t="s">
        <v>331</v>
      </c>
      <c r="J210" s="95" t="s">
        <v>336</v>
      </c>
      <c r="K210" s="28" t="s">
        <v>412</v>
      </c>
      <c r="L210" s="37">
        <v>1</v>
      </c>
      <c r="M210" s="94" t="s">
        <v>413</v>
      </c>
      <c r="N210" s="28" t="s">
        <v>112</v>
      </c>
      <c r="R210" s="38">
        <v>15</v>
      </c>
      <c r="S210" s="56" t="s">
        <v>63</v>
      </c>
      <c r="T210" s="37" t="str">
        <f t="shared" si="247"/>
        <v>0.00</v>
      </c>
      <c r="U210" s="25">
        <f t="shared" ref="U210:U211" si="250">-$L210+T210</f>
        <v>-1</v>
      </c>
      <c r="V210" s="61">
        <f t="shared" ref="V210:V211" si="251">V209+U210</f>
        <v>81.33</v>
      </c>
      <c r="W210" s="61">
        <f t="shared" ref="W210:W211" si="252">L210+W209</f>
        <v>170.9</v>
      </c>
      <c r="X210" s="59">
        <f t="shared" ref="X210:X211" si="253">SUM(V210/W210)</f>
        <v>0.47589233469865416</v>
      </c>
      <c r="Y210" s="60">
        <f t="shared" ref="Y210:Y211" si="254">V210/100</f>
        <v>0.81330000000000002</v>
      </c>
      <c r="Z210" s="32">
        <f t="shared" ref="Z210:Z211" si="255">V210*100</f>
        <v>8133</v>
      </c>
      <c r="AA210" s="28" t="s">
        <v>64</v>
      </c>
      <c r="AE210" s="38">
        <v>15</v>
      </c>
      <c r="AH210" s="38" t="s">
        <v>301</v>
      </c>
      <c r="AS210" s="42" t="s">
        <v>59</v>
      </c>
      <c r="BG210" s="104" t="s">
        <v>301</v>
      </c>
      <c r="BH210" s="104" t="s">
        <v>301</v>
      </c>
      <c r="BK210" s="104" t="s">
        <v>301</v>
      </c>
      <c r="BL210" s="108" t="s">
        <v>293</v>
      </c>
    </row>
    <row r="211" spans="1:64" x14ac:dyDescent="0.2">
      <c r="A211" s="117">
        <v>45570</v>
      </c>
      <c r="B211" s="28" t="s">
        <v>251</v>
      </c>
      <c r="C211" s="48" t="s">
        <v>414</v>
      </c>
      <c r="D211" s="28" t="s">
        <v>344</v>
      </c>
      <c r="F211" s="28" t="s">
        <v>61</v>
      </c>
      <c r="G211" s="28" t="s">
        <v>62</v>
      </c>
      <c r="H211" s="28" t="s">
        <v>70</v>
      </c>
      <c r="I211" s="95" t="s">
        <v>292</v>
      </c>
      <c r="J211" s="95" t="s">
        <v>332</v>
      </c>
      <c r="K211" s="29" t="s">
        <v>415</v>
      </c>
      <c r="L211" s="37">
        <v>1</v>
      </c>
      <c r="M211" s="94" t="s">
        <v>416</v>
      </c>
      <c r="N211" s="28" t="s">
        <v>112</v>
      </c>
      <c r="R211" s="38">
        <v>11</v>
      </c>
      <c r="S211" s="56">
        <v>1</v>
      </c>
      <c r="T211" s="37">
        <f t="shared" si="247"/>
        <v>11</v>
      </c>
      <c r="U211" s="25">
        <f t="shared" si="250"/>
        <v>10</v>
      </c>
      <c r="V211" s="61">
        <f t="shared" si="251"/>
        <v>91.33</v>
      </c>
      <c r="W211" s="61">
        <f t="shared" si="252"/>
        <v>171.9</v>
      </c>
      <c r="X211" s="59">
        <f t="shared" si="253"/>
        <v>0.53129726585223969</v>
      </c>
      <c r="Y211" s="60">
        <f t="shared" si="254"/>
        <v>0.9133</v>
      </c>
      <c r="Z211" s="32">
        <f t="shared" si="255"/>
        <v>9133</v>
      </c>
      <c r="AA211" s="28" t="s">
        <v>65</v>
      </c>
      <c r="AE211" s="38">
        <v>10.119999999999999</v>
      </c>
      <c r="AH211" s="26">
        <v>6.91</v>
      </c>
      <c r="AS211" s="42" t="s">
        <v>59</v>
      </c>
      <c r="AT211" s="70">
        <v>11</v>
      </c>
      <c r="AU211" s="52">
        <v>8</v>
      </c>
      <c r="AV211" s="70">
        <v>6.91</v>
      </c>
      <c r="AW211" s="52">
        <v>8</v>
      </c>
      <c r="AX211" s="52">
        <v>7.5</v>
      </c>
      <c r="AY211" s="52">
        <v>8</v>
      </c>
      <c r="BG211" s="104">
        <f t="shared" ref="BG211" si="256">((AH211*(L211))-(L211))</f>
        <v>5.91</v>
      </c>
      <c r="BH211" s="104">
        <f t="shared" ref="BH211" si="257">0.94*(AH211-1)+1</f>
        <v>6.5553999999999997</v>
      </c>
      <c r="BK211" s="106">
        <v>8</v>
      </c>
      <c r="BL211" s="108" t="s">
        <v>293</v>
      </c>
    </row>
    <row r="212" spans="1:64" x14ac:dyDescent="0.2">
      <c r="A212" s="117">
        <v>45577</v>
      </c>
      <c r="B212" s="28" t="s">
        <v>251</v>
      </c>
      <c r="C212" s="48" t="s">
        <v>417</v>
      </c>
      <c r="D212" s="28" t="s">
        <v>344</v>
      </c>
      <c r="F212" s="28" t="s">
        <v>61</v>
      </c>
      <c r="G212" s="28" t="s">
        <v>62</v>
      </c>
      <c r="H212" s="28" t="s">
        <v>67</v>
      </c>
      <c r="I212" s="95" t="s">
        <v>292</v>
      </c>
      <c r="K212" s="28" t="s">
        <v>418</v>
      </c>
      <c r="L212" s="37">
        <v>1</v>
      </c>
      <c r="M212" s="94" t="s">
        <v>419</v>
      </c>
      <c r="N212" s="28" t="s">
        <v>112</v>
      </c>
      <c r="R212" s="38">
        <v>16</v>
      </c>
      <c r="S212" s="56" t="s">
        <v>63</v>
      </c>
      <c r="T212" s="37" t="str">
        <f t="shared" si="247"/>
        <v>0.00</v>
      </c>
      <c r="U212" s="25">
        <f t="shared" ref="U212:U216" si="258">-$L212+T212</f>
        <v>-1</v>
      </c>
      <c r="V212" s="61">
        <f t="shared" ref="V212:V216" si="259">V211+U212</f>
        <v>90.33</v>
      </c>
      <c r="W212" s="61">
        <f t="shared" ref="W212:W216" si="260">L212+W211</f>
        <v>172.9</v>
      </c>
      <c r="X212" s="59">
        <f t="shared" ref="X212:X216" si="261">SUM(V212/W212)</f>
        <v>0.52244071717755924</v>
      </c>
      <c r="Y212" s="60">
        <f t="shared" ref="Y212:Y216" si="262">V212/100</f>
        <v>0.90329999999999999</v>
      </c>
      <c r="Z212" s="32">
        <f t="shared" ref="Z212:Z216" si="263">V212*100</f>
        <v>9033</v>
      </c>
      <c r="AA212" s="28" t="s">
        <v>64</v>
      </c>
      <c r="AE212" s="38" t="s">
        <v>301</v>
      </c>
      <c r="AH212" s="38" t="s">
        <v>301</v>
      </c>
      <c r="AS212" s="42" t="s">
        <v>59</v>
      </c>
      <c r="BG212" s="104" t="s">
        <v>301</v>
      </c>
      <c r="BH212" s="104" t="s">
        <v>301</v>
      </c>
      <c r="BK212" s="104" t="s">
        <v>301</v>
      </c>
      <c r="BL212" s="108" t="s">
        <v>293</v>
      </c>
    </row>
    <row r="213" spans="1:64" x14ac:dyDescent="0.2">
      <c r="A213" s="117">
        <v>45577</v>
      </c>
      <c r="B213" s="28" t="s">
        <v>251</v>
      </c>
      <c r="C213" s="48" t="s">
        <v>421</v>
      </c>
      <c r="D213" s="28" t="s">
        <v>344</v>
      </c>
      <c r="F213" s="28" t="s">
        <v>61</v>
      </c>
      <c r="G213" s="28" t="s">
        <v>62</v>
      </c>
      <c r="H213" s="28" t="s">
        <v>67</v>
      </c>
      <c r="I213" s="95" t="s">
        <v>292</v>
      </c>
      <c r="J213" s="95" t="s">
        <v>308</v>
      </c>
      <c r="K213" s="28" t="s">
        <v>420</v>
      </c>
      <c r="L213" s="37">
        <v>0.5</v>
      </c>
      <c r="M213" s="94" t="s">
        <v>422</v>
      </c>
      <c r="N213" s="28" t="s">
        <v>112</v>
      </c>
      <c r="R213" s="38">
        <v>41</v>
      </c>
      <c r="S213" s="56" t="s">
        <v>63</v>
      </c>
      <c r="T213" s="37" t="str">
        <f t="shared" si="247"/>
        <v>0.00</v>
      </c>
      <c r="U213" s="25">
        <f t="shared" si="258"/>
        <v>-0.5</v>
      </c>
      <c r="V213" s="61">
        <f t="shared" si="259"/>
        <v>89.83</v>
      </c>
      <c r="W213" s="61">
        <f t="shared" si="260"/>
        <v>173.4</v>
      </c>
      <c r="X213" s="59">
        <f t="shared" si="261"/>
        <v>0.51805074971164933</v>
      </c>
      <c r="Y213" s="60">
        <f t="shared" si="262"/>
        <v>0.89829999999999999</v>
      </c>
      <c r="Z213" s="32">
        <f t="shared" si="263"/>
        <v>8983</v>
      </c>
      <c r="AA213" s="28" t="s">
        <v>64</v>
      </c>
      <c r="AE213" s="38">
        <v>41</v>
      </c>
      <c r="AH213" s="26">
        <v>7.84</v>
      </c>
      <c r="AS213" s="42" t="s">
        <v>59</v>
      </c>
      <c r="AT213" s="70">
        <v>41</v>
      </c>
      <c r="BG213" s="104">
        <f t="shared" ref="BG213:BG219" si="264">((AH213*(L213))-(L213))</f>
        <v>3.42</v>
      </c>
      <c r="BH213" s="104">
        <f t="shared" ref="BH213:BH219" si="265">0.94*(AH213-1)+1</f>
        <v>7.4295999999999998</v>
      </c>
      <c r="BK213" s="106">
        <v>7.5</v>
      </c>
      <c r="BL213" s="108" t="s">
        <v>293</v>
      </c>
    </row>
    <row r="214" spans="1:64" x14ac:dyDescent="0.2">
      <c r="A214" s="117">
        <v>45577</v>
      </c>
      <c r="B214" s="28" t="s">
        <v>251</v>
      </c>
      <c r="C214" s="48" t="s">
        <v>421</v>
      </c>
      <c r="D214" s="28" t="s">
        <v>344</v>
      </c>
      <c r="F214" s="28" t="s">
        <v>61</v>
      </c>
      <c r="G214" s="28" t="s">
        <v>62</v>
      </c>
      <c r="H214" s="28" t="s">
        <v>67</v>
      </c>
      <c r="I214" s="95" t="s">
        <v>292</v>
      </c>
      <c r="J214" s="95" t="s">
        <v>308</v>
      </c>
      <c r="K214" s="28" t="s">
        <v>420</v>
      </c>
      <c r="L214" s="37">
        <v>0.5</v>
      </c>
      <c r="M214" s="94" t="s">
        <v>422</v>
      </c>
      <c r="N214" s="28" t="s">
        <v>114</v>
      </c>
      <c r="R214" s="38">
        <v>11</v>
      </c>
      <c r="S214" s="56" t="s">
        <v>63</v>
      </c>
      <c r="T214" s="37" t="str">
        <f t="shared" si="247"/>
        <v>0.00</v>
      </c>
      <c r="U214" s="25">
        <f t="shared" si="258"/>
        <v>-0.5</v>
      </c>
      <c r="V214" s="61">
        <f t="shared" si="259"/>
        <v>89.33</v>
      </c>
      <c r="W214" s="61">
        <f t="shared" si="260"/>
        <v>173.9</v>
      </c>
      <c r="X214" s="59">
        <f t="shared" si="261"/>
        <v>0.51368602645198391</v>
      </c>
      <c r="Y214" s="60">
        <f t="shared" si="262"/>
        <v>0.89329999999999998</v>
      </c>
      <c r="Z214" s="32">
        <f t="shared" si="263"/>
        <v>8933</v>
      </c>
      <c r="AA214" s="28" t="s">
        <v>64</v>
      </c>
      <c r="AE214" s="38">
        <v>11</v>
      </c>
      <c r="AH214" s="26">
        <v>2.12</v>
      </c>
      <c r="AS214" s="42" t="s">
        <v>59</v>
      </c>
      <c r="AT214" s="70">
        <v>11</v>
      </c>
      <c r="BG214" s="104">
        <f t="shared" si="264"/>
        <v>0.56000000000000005</v>
      </c>
      <c r="BH214" s="104">
        <f t="shared" si="265"/>
        <v>2.0528</v>
      </c>
      <c r="BK214" s="106">
        <v>2</v>
      </c>
      <c r="BL214" s="108" t="s">
        <v>293</v>
      </c>
    </row>
    <row r="215" spans="1:64" x14ac:dyDescent="0.2">
      <c r="A215" s="117">
        <v>45577</v>
      </c>
      <c r="B215" s="28" t="s">
        <v>251</v>
      </c>
      <c r="C215" s="48" t="s">
        <v>421</v>
      </c>
      <c r="D215" s="28" t="s">
        <v>344</v>
      </c>
      <c r="F215" s="28" t="s">
        <v>61</v>
      </c>
      <c r="G215" s="28" t="s">
        <v>62</v>
      </c>
      <c r="H215" s="28" t="s">
        <v>67</v>
      </c>
      <c r="I215" s="95" t="s">
        <v>292</v>
      </c>
      <c r="J215" s="95" t="s">
        <v>307</v>
      </c>
      <c r="K215" s="28" t="s">
        <v>423</v>
      </c>
      <c r="L215" s="37">
        <v>1</v>
      </c>
      <c r="M215" s="94" t="s">
        <v>424</v>
      </c>
      <c r="N215" s="28" t="s">
        <v>112</v>
      </c>
      <c r="R215" s="38">
        <v>31</v>
      </c>
      <c r="S215" s="56" t="s">
        <v>63</v>
      </c>
      <c r="T215" s="37" t="str">
        <f t="shared" si="247"/>
        <v>0.00</v>
      </c>
      <c r="U215" s="25">
        <f t="shared" si="258"/>
        <v>-1</v>
      </c>
      <c r="V215" s="61">
        <f t="shared" si="259"/>
        <v>88.33</v>
      </c>
      <c r="W215" s="61">
        <f t="shared" si="260"/>
        <v>174.9</v>
      </c>
      <c r="X215" s="59">
        <f t="shared" si="261"/>
        <v>0.5050314465408805</v>
      </c>
      <c r="Y215" s="60">
        <f t="shared" si="262"/>
        <v>0.88329999999999997</v>
      </c>
      <c r="Z215" s="32">
        <f t="shared" si="263"/>
        <v>8833</v>
      </c>
      <c r="AA215" s="28" t="s">
        <v>64</v>
      </c>
      <c r="AE215" s="38">
        <v>31</v>
      </c>
      <c r="AH215" s="26">
        <v>30.88</v>
      </c>
      <c r="AS215" s="42" t="s">
        <v>59</v>
      </c>
      <c r="AT215" s="70">
        <v>31</v>
      </c>
      <c r="BG215" s="104">
        <f t="shared" si="264"/>
        <v>29.88</v>
      </c>
      <c r="BH215" s="104">
        <f t="shared" si="265"/>
        <v>29.087199999999996</v>
      </c>
      <c r="BK215" s="106">
        <v>25.4</v>
      </c>
      <c r="BL215" s="108" t="s">
        <v>293</v>
      </c>
    </row>
    <row r="216" spans="1:64" x14ac:dyDescent="0.2">
      <c r="A216" s="117">
        <v>45577</v>
      </c>
      <c r="B216" s="28" t="s">
        <v>251</v>
      </c>
      <c r="C216" s="48" t="s">
        <v>421</v>
      </c>
      <c r="D216" s="28" t="s">
        <v>344</v>
      </c>
      <c r="F216" s="28" t="s">
        <v>61</v>
      </c>
      <c r="G216" s="28" t="s">
        <v>62</v>
      </c>
      <c r="H216" s="28" t="s">
        <v>67</v>
      </c>
      <c r="I216" s="95" t="s">
        <v>292</v>
      </c>
      <c r="J216" s="95" t="s">
        <v>307</v>
      </c>
      <c r="K216" s="28" t="s">
        <v>423</v>
      </c>
      <c r="L216" s="37">
        <v>1</v>
      </c>
      <c r="M216" s="94" t="s">
        <v>424</v>
      </c>
      <c r="N216" s="28" t="s">
        <v>114</v>
      </c>
      <c r="R216" s="38">
        <v>8.5</v>
      </c>
      <c r="S216" s="56" t="s">
        <v>63</v>
      </c>
      <c r="T216" s="37" t="str">
        <f t="shared" si="247"/>
        <v>0.00</v>
      </c>
      <c r="U216" s="25">
        <f t="shared" si="258"/>
        <v>-1</v>
      </c>
      <c r="V216" s="61">
        <f t="shared" si="259"/>
        <v>87.33</v>
      </c>
      <c r="W216" s="61">
        <f t="shared" si="260"/>
        <v>175.9</v>
      </c>
      <c r="X216" s="59">
        <f t="shared" si="261"/>
        <v>0.4964752700397953</v>
      </c>
      <c r="Y216" s="60">
        <f t="shared" si="262"/>
        <v>0.87329999999999997</v>
      </c>
      <c r="Z216" s="32">
        <f t="shared" si="263"/>
        <v>8733</v>
      </c>
      <c r="AA216" s="28" t="s">
        <v>64</v>
      </c>
      <c r="AE216" s="38">
        <v>8.5</v>
      </c>
      <c r="AH216" s="26">
        <v>4.97</v>
      </c>
      <c r="AS216" s="42" t="s">
        <v>59</v>
      </c>
      <c r="AT216" s="70">
        <v>8.5</v>
      </c>
      <c r="BG216" s="104">
        <f t="shared" si="264"/>
        <v>3.9699999999999998</v>
      </c>
      <c r="BH216" s="104">
        <f t="shared" si="265"/>
        <v>4.7317999999999998</v>
      </c>
      <c r="BK216" s="106">
        <v>4.3</v>
      </c>
      <c r="BL216" s="108" t="s">
        <v>293</v>
      </c>
    </row>
    <row r="217" spans="1:64" x14ac:dyDescent="0.2">
      <c r="A217" s="117">
        <v>45577</v>
      </c>
      <c r="B217" s="28" t="s">
        <v>251</v>
      </c>
      <c r="C217" s="48" t="s">
        <v>406</v>
      </c>
      <c r="D217" s="28" t="s">
        <v>344</v>
      </c>
      <c r="F217" s="28" t="s">
        <v>61</v>
      </c>
      <c r="G217" s="28" t="s">
        <v>62</v>
      </c>
      <c r="H217" s="28" t="s">
        <v>67</v>
      </c>
      <c r="I217" s="95" t="s">
        <v>307</v>
      </c>
      <c r="K217" s="28" t="s">
        <v>409</v>
      </c>
      <c r="L217" s="37">
        <v>1</v>
      </c>
      <c r="M217" s="94" t="s">
        <v>425</v>
      </c>
      <c r="N217" s="28" t="s">
        <v>112</v>
      </c>
      <c r="R217" s="38">
        <v>13</v>
      </c>
      <c r="S217" s="56" t="s">
        <v>63</v>
      </c>
      <c r="T217" s="37" t="str">
        <f t="shared" si="247"/>
        <v>0.00</v>
      </c>
      <c r="U217" s="25">
        <f t="shared" ref="U217:U219" si="266">-$L217+T217</f>
        <v>-1</v>
      </c>
      <c r="V217" s="61">
        <f t="shared" ref="V217:V219" si="267">V216+U217</f>
        <v>86.33</v>
      </c>
      <c r="W217" s="61">
        <f t="shared" ref="W217:W219" si="268">L217+W216</f>
        <v>176.9</v>
      </c>
      <c r="X217" s="59">
        <f t="shared" ref="X217:X219" si="269">SUM(V217/W217)</f>
        <v>0.48801582815149802</v>
      </c>
      <c r="Y217" s="60">
        <f t="shared" ref="Y217:Y219" si="270">V217/100</f>
        <v>0.86329999999999996</v>
      </c>
      <c r="Z217" s="32">
        <f t="shared" ref="Z217:Z219" si="271">V217*100</f>
        <v>8633</v>
      </c>
      <c r="AA217" s="28" t="s">
        <v>64</v>
      </c>
      <c r="AE217" s="38" t="s">
        <v>301</v>
      </c>
      <c r="AH217" s="38" t="s">
        <v>301</v>
      </c>
      <c r="AS217" s="42" t="s">
        <v>59</v>
      </c>
      <c r="BG217" s="104" t="s">
        <v>301</v>
      </c>
      <c r="BH217" s="104" t="s">
        <v>301</v>
      </c>
      <c r="BK217" s="104" t="s">
        <v>301</v>
      </c>
      <c r="BL217" s="108" t="s">
        <v>293</v>
      </c>
    </row>
    <row r="218" spans="1:64" x14ac:dyDescent="0.2">
      <c r="A218" s="117">
        <v>45577</v>
      </c>
      <c r="B218" s="28" t="s">
        <v>251</v>
      </c>
      <c r="C218" s="48" t="s">
        <v>426</v>
      </c>
      <c r="D218" s="28" t="s">
        <v>344</v>
      </c>
      <c r="F218" s="28" t="s">
        <v>61</v>
      </c>
      <c r="G218" s="28" t="s">
        <v>62</v>
      </c>
      <c r="H218" s="28" t="s">
        <v>67</v>
      </c>
      <c r="I218" s="95" t="s">
        <v>307</v>
      </c>
      <c r="J218" s="95" t="s">
        <v>292</v>
      </c>
      <c r="K218" s="28" t="s">
        <v>427</v>
      </c>
      <c r="L218" s="37">
        <v>1</v>
      </c>
      <c r="M218" s="94" t="s">
        <v>428</v>
      </c>
      <c r="N218" s="28" t="s">
        <v>112</v>
      </c>
      <c r="R218" s="38">
        <v>14</v>
      </c>
      <c r="S218" s="56" t="s">
        <v>63</v>
      </c>
      <c r="T218" s="37" t="str">
        <f t="shared" si="247"/>
        <v>0.00</v>
      </c>
      <c r="U218" s="25">
        <f t="shared" si="266"/>
        <v>-1</v>
      </c>
      <c r="V218" s="61">
        <f t="shared" si="267"/>
        <v>85.33</v>
      </c>
      <c r="W218" s="61">
        <f t="shared" si="268"/>
        <v>177.9</v>
      </c>
      <c r="X218" s="59">
        <f t="shared" si="269"/>
        <v>0.47965148960089937</v>
      </c>
      <c r="Y218" s="60">
        <f t="shared" si="270"/>
        <v>0.85329999999999995</v>
      </c>
      <c r="Z218" s="32">
        <f t="shared" si="271"/>
        <v>8533</v>
      </c>
      <c r="AA218" s="28" t="s">
        <v>64</v>
      </c>
      <c r="AE218" s="38">
        <v>14</v>
      </c>
      <c r="AH218" s="26">
        <v>17.45</v>
      </c>
      <c r="AS218" s="42" t="s">
        <v>59</v>
      </c>
      <c r="AT218" s="70">
        <v>14</v>
      </c>
      <c r="BG218" s="104">
        <f t="shared" si="264"/>
        <v>16.45</v>
      </c>
      <c r="BH218" s="104">
        <f t="shared" si="265"/>
        <v>16.463000000000001</v>
      </c>
      <c r="BK218" s="106">
        <v>12.8</v>
      </c>
      <c r="BL218" s="108" t="s">
        <v>293</v>
      </c>
    </row>
    <row r="219" spans="1:64" x14ac:dyDescent="0.2">
      <c r="A219" s="117">
        <v>45577</v>
      </c>
      <c r="B219" s="28" t="s">
        <v>251</v>
      </c>
      <c r="C219" s="48" t="s">
        <v>426</v>
      </c>
      <c r="D219" s="28" t="s">
        <v>344</v>
      </c>
      <c r="F219" s="28" t="s">
        <v>61</v>
      </c>
      <c r="G219" s="28" t="s">
        <v>62</v>
      </c>
      <c r="H219" s="28" t="s">
        <v>67</v>
      </c>
      <c r="I219" s="95" t="s">
        <v>307</v>
      </c>
      <c r="J219" s="95" t="s">
        <v>292</v>
      </c>
      <c r="K219" s="28" t="s">
        <v>427</v>
      </c>
      <c r="L219" s="37">
        <v>1</v>
      </c>
      <c r="M219" s="94" t="s">
        <v>428</v>
      </c>
      <c r="N219" s="28" t="s">
        <v>114</v>
      </c>
      <c r="R219" s="38">
        <v>3.8</v>
      </c>
      <c r="S219" s="56" t="s">
        <v>63</v>
      </c>
      <c r="T219" s="37" t="str">
        <f t="shared" si="247"/>
        <v>0.00</v>
      </c>
      <c r="U219" s="25">
        <f t="shared" si="266"/>
        <v>-1</v>
      </c>
      <c r="V219" s="61">
        <f t="shared" si="267"/>
        <v>84.33</v>
      </c>
      <c r="W219" s="61">
        <f t="shared" si="268"/>
        <v>178.9</v>
      </c>
      <c r="X219" s="59">
        <f t="shared" si="269"/>
        <v>0.47138065958636105</v>
      </c>
      <c r="Y219" s="60">
        <f t="shared" si="270"/>
        <v>0.84329999999999994</v>
      </c>
      <c r="Z219" s="32">
        <f t="shared" si="271"/>
        <v>8433</v>
      </c>
      <c r="AA219" s="28" t="s">
        <v>64</v>
      </c>
      <c r="AE219" s="38">
        <v>3.8</v>
      </c>
      <c r="AH219" s="26">
        <v>3.5</v>
      </c>
      <c r="AS219" s="42" t="s">
        <v>59</v>
      </c>
      <c r="AT219" s="70">
        <v>3.8</v>
      </c>
      <c r="BG219" s="104">
        <f t="shared" si="264"/>
        <v>2.5</v>
      </c>
      <c r="BH219" s="104">
        <f t="shared" si="265"/>
        <v>3.3499999999999996</v>
      </c>
      <c r="BK219" s="106">
        <v>2.2000000000000002</v>
      </c>
      <c r="BL219" s="108" t="s">
        <v>293</v>
      </c>
    </row>
    <row r="220" spans="1:64" x14ac:dyDescent="0.2">
      <c r="A220" s="117">
        <v>45584</v>
      </c>
      <c r="B220" s="28" t="s">
        <v>251</v>
      </c>
      <c r="C220" s="48" t="s">
        <v>421</v>
      </c>
      <c r="D220" s="28" t="s">
        <v>344</v>
      </c>
      <c r="F220" s="28" t="s">
        <v>61</v>
      </c>
      <c r="G220" s="28" t="s">
        <v>62</v>
      </c>
      <c r="H220" s="28" t="s">
        <v>67</v>
      </c>
      <c r="I220" s="95" t="s">
        <v>329</v>
      </c>
      <c r="J220" s="95" t="s">
        <v>292</v>
      </c>
      <c r="K220" s="31" t="s">
        <v>415</v>
      </c>
      <c r="L220" s="37">
        <v>1</v>
      </c>
      <c r="M220" s="94" t="s">
        <v>429</v>
      </c>
      <c r="N220" s="28" t="s">
        <v>112</v>
      </c>
      <c r="R220" s="38">
        <v>34</v>
      </c>
      <c r="S220" s="56">
        <v>3</v>
      </c>
      <c r="T220" s="37" t="str">
        <f t="shared" si="247"/>
        <v>0.00</v>
      </c>
      <c r="U220" s="25">
        <f t="shared" ref="U220:U225" si="272">-$L220+T220</f>
        <v>-1</v>
      </c>
      <c r="V220" s="61">
        <f t="shared" ref="V220:V223" si="273">V219+U220</f>
        <v>83.33</v>
      </c>
      <c r="W220" s="61">
        <f t="shared" ref="W220:W223" si="274">L220+W219</f>
        <v>179.9</v>
      </c>
      <c r="X220" s="59">
        <f t="shared" ref="X220:X223" si="275">SUM(V220/W220)</f>
        <v>0.46320177876598106</v>
      </c>
      <c r="Y220" s="60">
        <f t="shared" ref="Y220:Y223" si="276">V220/100</f>
        <v>0.83329999999999993</v>
      </c>
      <c r="Z220" s="32">
        <f t="shared" ref="Z220:Z223" si="277">V220*100</f>
        <v>8333</v>
      </c>
      <c r="AA220" s="28" t="s">
        <v>64</v>
      </c>
      <c r="AE220" s="26">
        <v>34</v>
      </c>
      <c r="AH220" s="26">
        <v>9.32</v>
      </c>
      <c r="AS220" s="42" t="s">
        <v>59</v>
      </c>
      <c r="AT220" s="70">
        <v>34</v>
      </c>
      <c r="BG220" s="104">
        <f t="shared" ref="BG220:BG230" si="278">((AH220*(L220))-(L220))</f>
        <v>8.32</v>
      </c>
      <c r="BH220" s="104">
        <f t="shared" ref="BH220:BH230" si="279">0.94*(AH220-1)+1</f>
        <v>8.8208000000000002</v>
      </c>
      <c r="BK220" s="106">
        <v>8.5</v>
      </c>
      <c r="BL220" s="108" t="s">
        <v>293</v>
      </c>
    </row>
    <row r="221" spans="1:64" x14ac:dyDescent="0.2">
      <c r="A221" s="117">
        <v>45584</v>
      </c>
      <c r="B221" s="28" t="s">
        <v>251</v>
      </c>
      <c r="C221" s="48" t="s">
        <v>430</v>
      </c>
      <c r="D221" s="28" t="s">
        <v>344</v>
      </c>
      <c r="F221" s="28" t="s">
        <v>61</v>
      </c>
      <c r="G221" s="28" t="s">
        <v>62</v>
      </c>
      <c r="H221" s="28" t="s">
        <v>70</v>
      </c>
      <c r="I221" s="95" t="s">
        <v>307</v>
      </c>
      <c r="J221" s="95" t="s">
        <v>336</v>
      </c>
      <c r="K221" s="28" t="s">
        <v>431</v>
      </c>
      <c r="L221" s="37">
        <v>3</v>
      </c>
      <c r="M221" s="94" t="s">
        <v>432</v>
      </c>
      <c r="N221" s="28" t="s">
        <v>112</v>
      </c>
      <c r="R221" s="38">
        <v>5</v>
      </c>
      <c r="S221" s="56" t="s">
        <v>63</v>
      </c>
      <c r="T221" s="37" t="str">
        <f t="shared" si="247"/>
        <v>0.00</v>
      </c>
      <c r="U221" s="25">
        <f t="shared" si="272"/>
        <v>-3</v>
      </c>
      <c r="V221" s="61">
        <f t="shared" si="273"/>
        <v>80.33</v>
      </c>
      <c r="W221" s="61">
        <f t="shared" si="274"/>
        <v>182.9</v>
      </c>
      <c r="X221" s="59">
        <f t="shared" si="275"/>
        <v>0.43920174958993985</v>
      </c>
      <c r="Y221" s="60">
        <f t="shared" si="276"/>
        <v>0.80330000000000001</v>
      </c>
      <c r="Z221" s="32">
        <f t="shared" si="277"/>
        <v>8033</v>
      </c>
      <c r="AA221" s="28" t="s">
        <v>64</v>
      </c>
      <c r="AE221" s="38">
        <v>5</v>
      </c>
      <c r="AH221" s="26">
        <v>9.0500000000000007</v>
      </c>
      <c r="AS221" s="42" t="s">
        <v>59</v>
      </c>
      <c r="AT221" s="70">
        <v>5</v>
      </c>
      <c r="BG221" s="104">
        <f t="shared" si="278"/>
        <v>24.150000000000002</v>
      </c>
      <c r="BH221" s="104">
        <f t="shared" si="279"/>
        <v>8.5670000000000002</v>
      </c>
      <c r="BK221" s="106">
        <v>8.5</v>
      </c>
      <c r="BL221" s="108" t="s">
        <v>293</v>
      </c>
    </row>
    <row r="222" spans="1:64" x14ac:dyDescent="0.2">
      <c r="A222" s="117">
        <v>45584</v>
      </c>
      <c r="B222" s="28" t="s">
        <v>251</v>
      </c>
      <c r="C222" s="48" t="s">
        <v>430</v>
      </c>
      <c r="D222" s="28" t="s">
        <v>344</v>
      </c>
      <c r="F222" s="28" t="s">
        <v>61</v>
      </c>
      <c r="G222" s="28" t="s">
        <v>62</v>
      </c>
      <c r="H222" s="28" t="s">
        <v>70</v>
      </c>
      <c r="I222" s="95" t="s">
        <v>307</v>
      </c>
      <c r="J222" s="95" t="s">
        <v>308</v>
      </c>
      <c r="K222" s="29" t="s">
        <v>433</v>
      </c>
      <c r="L222" s="37">
        <v>2</v>
      </c>
      <c r="M222" s="94" t="s">
        <v>434</v>
      </c>
      <c r="N222" s="28" t="s">
        <v>112</v>
      </c>
      <c r="R222" s="38">
        <v>7.5</v>
      </c>
      <c r="S222" s="56">
        <v>1</v>
      </c>
      <c r="T222" s="37">
        <f t="shared" si="247"/>
        <v>15</v>
      </c>
      <c r="U222" s="25">
        <f t="shared" si="272"/>
        <v>13</v>
      </c>
      <c r="V222" s="61">
        <f t="shared" si="273"/>
        <v>93.33</v>
      </c>
      <c r="W222" s="61">
        <f t="shared" si="274"/>
        <v>184.9</v>
      </c>
      <c r="X222" s="59">
        <f t="shared" si="275"/>
        <v>0.50475932936722545</v>
      </c>
      <c r="Y222" s="60">
        <f t="shared" si="276"/>
        <v>0.93330000000000002</v>
      </c>
      <c r="Z222" s="32">
        <f t="shared" si="277"/>
        <v>9333</v>
      </c>
      <c r="AA222" s="28" t="s">
        <v>65</v>
      </c>
      <c r="AE222" s="38">
        <v>7.5</v>
      </c>
      <c r="AH222" s="26">
        <v>8.6199999999999992</v>
      </c>
      <c r="AS222" s="42" t="s">
        <v>59</v>
      </c>
      <c r="AT222" s="70">
        <v>7.5</v>
      </c>
      <c r="BG222" s="104">
        <f t="shared" si="278"/>
        <v>15.239999999999998</v>
      </c>
      <c r="BH222" s="104">
        <f t="shared" si="279"/>
        <v>8.1627999999999989</v>
      </c>
      <c r="BK222" s="106">
        <v>9</v>
      </c>
      <c r="BL222" s="108" t="s">
        <v>293</v>
      </c>
    </row>
    <row r="223" spans="1:64" x14ac:dyDescent="0.2">
      <c r="A223" s="117">
        <v>45584</v>
      </c>
      <c r="B223" s="28" t="s">
        <v>251</v>
      </c>
      <c r="C223" s="48" t="s">
        <v>436</v>
      </c>
      <c r="D223" s="28" t="s">
        <v>344</v>
      </c>
      <c r="F223" s="28" t="s">
        <v>61</v>
      </c>
      <c r="G223" s="28" t="s">
        <v>62</v>
      </c>
      <c r="H223" s="28" t="s">
        <v>70</v>
      </c>
      <c r="I223" s="95" t="s">
        <v>307</v>
      </c>
      <c r="J223" s="95" t="s">
        <v>330</v>
      </c>
      <c r="K223" s="28" t="s">
        <v>435</v>
      </c>
      <c r="L223" s="37">
        <v>1</v>
      </c>
      <c r="M223" s="94" t="s">
        <v>437</v>
      </c>
      <c r="N223" s="28" t="s">
        <v>112</v>
      </c>
      <c r="R223" s="38">
        <v>18</v>
      </c>
      <c r="S223" s="56" t="s">
        <v>63</v>
      </c>
      <c r="T223" s="37" t="str">
        <f t="shared" si="247"/>
        <v>0.00</v>
      </c>
      <c r="U223" s="25">
        <f t="shared" si="272"/>
        <v>-1</v>
      </c>
      <c r="V223" s="61">
        <f t="shared" si="273"/>
        <v>92.33</v>
      </c>
      <c r="W223" s="61">
        <f t="shared" si="274"/>
        <v>185.9</v>
      </c>
      <c r="X223" s="59">
        <f t="shared" si="275"/>
        <v>0.49666487358795047</v>
      </c>
      <c r="Y223" s="60">
        <f t="shared" si="276"/>
        <v>0.92330000000000001</v>
      </c>
      <c r="Z223" s="32">
        <f t="shared" si="277"/>
        <v>9233</v>
      </c>
      <c r="AA223" s="28" t="s">
        <v>64</v>
      </c>
      <c r="AE223" s="38">
        <v>18</v>
      </c>
      <c r="AH223" s="26">
        <v>33.42</v>
      </c>
      <c r="AS223" s="42" t="s">
        <v>59</v>
      </c>
      <c r="AT223" s="70">
        <v>18</v>
      </c>
      <c r="BG223" s="104">
        <f t="shared" si="278"/>
        <v>32.42</v>
      </c>
      <c r="BH223" s="104">
        <f t="shared" si="279"/>
        <v>31.474799999999998</v>
      </c>
      <c r="BK223" s="106">
        <v>14</v>
      </c>
      <c r="BL223" s="108" t="s">
        <v>293</v>
      </c>
    </row>
    <row r="224" spans="1:64" x14ac:dyDescent="0.2">
      <c r="A224" s="117">
        <v>45584</v>
      </c>
      <c r="B224" s="28" t="s">
        <v>251</v>
      </c>
      <c r="C224" s="48" t="s">
        <v>436</v>
      </c>
      <c r="D224" s="28" t="s">
        <v>344</v>
      </c>
      <c r="F224" s="28" t="s">
        <v>61</v>
      </c>
      <c r="G224" s="28" t="s">
        <v>62</v>
      </c>
      <c r="H224" s="28" t="s">
        <v>70</v>
      </c>
      <c r="I224" s="95" t="s">
        <v>329</v>
      </c>
      <c r="J224" s="95" t="s">
        <v>334</v>
      </c>
      <c r="K224" s="31" t="s">
        <v>438</v>
      </c>
      <c r="L224" s="37">
        <v>1.5</v>
      </c>
      <c r="M224" s="94" t="s">
        <v>439</v>
      </c>
      <c r="N224" s="28" t="s">
        <v>112</v>
      </c>
      <c r="R224" s="38">
        <v>26</v>
      </c>
      <c r="S224" s="56">
        <v>3</v>
      </c>
      <c r="T224" s="37" t="str">
        <f t="shared" si="247"/>
        <v>0.00</v>
      </c>
      <c r="U224" s="25">
        <f t="shared" si="272"/>
        <v>-1.5</v>
      </c>
      <c r="V224" s="61">
        <f t="shared" ref="V224:V225" si="280">V223+U224</f>
        <v>90.83</v>
      </c>
      <c r="W224" s="61">
        <f t="shared" ref="W224:W225" si="281">L224+W223</f>
        <v>187.4</v>
      </c>
      <c r="X224" s="59">
        <f t="shared" ref="X224:X225" si="282">SUM(V224/W224)</f>
        <v>0.48468516542155815</v>
      </c>
      <c r="Y224" s="60">
        <f t="shared" ref="Y224:Y225" si="283">V224/100</f>
        <v>0.9083</v>
      </c>
      <c r="Z224" s="32">
        <f t="shared" ref="Z224:Z225" si="284">V224*100</f>
        <v>9083</v>
      </c>
      <c r="AA224" s="28" t="s">
        <v>64</v>
      </c>
      <c r="AE224" s="38">
        <v>26</v>
      </c>
      <c r="AH224" s="26">
        <v>46.46</v>
      </c>
      <c r="AS224" s="42" t="s">
        <v>59</v>
      </c>
      <c r="AT224" s="70">
        <v>26</v>
      </c>
      <c r="BG224" s="104">
        <f t="shared" si="278"/>
        <v>68.19</v>
      </c>
      <c r="BH224" s="104">
        <f t="shared" si="279"/>
        <v>43.732399999999998</v>
      </c>
      <c r="BK224" s="106">
        <v>33.549999999999997</v>
      </c>
      <c r="BL224" s="108" t="s">
        <v>293</v>
      </c>
    </row>
    <row r="225" spans="1:64" x14ac:dyDescent="0.2">
      <c r="A225" s="117">
        <v>45584</v>
      </c>
      <c r="B225" s="28" t="s">
        <v>251</v>
      </c>
      <c r="C225" s="48" t="s">
        <v>436</v>
      </c>
      <c r="D225" s="28" t="s">
        <v>344</v>
      </c>
      <c r="F225" s="28" t="s">
        <v>61</v>
      </c>
      <c r="G225" s="28" t="s">
        <v>62</v>
      </c>
      <c r="H225" s="28" t="s">
        <v>70</v>
      </c>
      <c r="I225" s="95" t="s">
        <v>329</v>
      </c>
      <c r="J225" s="95" t="s">
        <v>334</v>
      </c>
      <c r="K225" s="29" t="s">
        <v>438</v>
      </c>
      <c r="L225" s="37">
        <v>1.5</v>
      </c>
      <c r="M225" s="94" t="s">
        <v>439</v>
      </c>
      <c r="N225" s="28" t="s">
        <v>114</v>
      </c>
      <c r="R225" s="38">
        <v>7.25</v>
      </c>
      <c r="S225" s="56">
        <v>3</v>
      </c>
      <c r="T225" s="37">
        <f t="shared" si="247"/>
        <v>10.88</v>
      </c>
      <c r="U225" s="25">
        <f t="shared" si="272"/>
        <v>9.3800000000000008</v>
      </c>
      <c r="V225" s="61">
        <f t="shared" si="280"/>
        <v>100.21</v>
      </c>
      <c r="W225" s="61">
        <f t="shared" si="281"/>
        <v>188.9</v>
      </c>
      <c r="X225" s="59">
        <f t="shared" si="282"/>
        <v>0.53049232398094226</v>
      </c>
      <c r="Y225" s="60">
        <f t="shared" si="283"/>
        <v>1.0021</v>
      </c>
      <c r="Z225" s="32">
        <f t="shared" si="284"/>
        <v>10021</v>
      </c>
      <c r="AA225" s="28" t="s">
        <v>65</v>
      </c>
      <c r="AE225" s="38">
        <v>7</v>
      </c>
      <c r="AH225" s="26">
        <v>6.38</v>
      </c>
      <c r="AS225" s="42" t="s">
        <v>59</v>
      </c>
      <c r="AT225" s="70">
        <v>7</v>
      </c>
      <c r="BG225" s="104">
        <f t="shared" si="278"/>
        <v>8.07</v>
      </c>
      <c r="BH225" s="104">
        <f t="shared" si="279"/>
        <v>6.0571999999999999</v>
      </c>
      <c r="BK225" s="106">
        <v>4.5</v>
      </c>
      <c r="BL225" s="108" t="s">
        <v>293</v>
      </c>
    </row>
    <row r="226" spans="1:64" x14ac:dyDescent="0.2">
      <c r="A226" s="117">
        <v>45591</v>
      </c>
      <c r="B226" s="28" t="s">
        <v>251</v>
      </c>
      <c r="C226" s="48" t="s">
        <v>440</v>
      </c>
      <c r="D226" s="28" t="s">
        <v>344</v>
      </c>
      <c r="F226" s="28" t="s">
        <v>61</v>
      </c>
      <c r="G226" s="28" t="s">
        <v>62</v>
      </c>
      <c r="H226" s="28" t="s">
        <v>69</v>
      </c>
      <c r="I226" s="95" t="s">
        <v>329</v>
      </c>
      <c r="K226" s="28" t="s">
        <v>441</v>
      </c>
      <c r="L226" s="37">
        <v>1</v>
      </c>
      <c r="M226" s="94" t="s">
        <v>442</v>
      </c>
      <c r="N226" s="28" t="s">
        <v>112</v>
      </c>
      <c r="R226" s="38">
        <v>13</v>
      </c>
      <c r="S226" s="56" t="s">
        <v>63</v>
      </c>
      <c r="T226" s="37" t="str">
        <f t="shared" si="247"/>
        <v>0.00</v>
      </c>
      <c r="U226" s="25">
        <f t="shared" ref="U226:U228" si="285">-$L226+T226</f>
        <v>-1</v>
      </c>
      <c r="V226" s="61">
        <f t="shared" ref="V226:V228" si="286">V225+U226</f>
        <v>99.21</v>
      </c>
      <c r="W226" s="61">
        <f t="shared" ref="W226:W228" si="287">L226+W225</f>
        <v>189.9</v>
      </c>
      <c r="X226" s="59">
        <f t="shared" ref="X226:X228" si="288">SUM(V226/W226)</f>
        <v>0.52243285939968398</v>
      </c>
      <c r="Y226" s="60">
        <f t="shared" ref="Y226:Y228" si="289">V226/100</f>
        <v>0.99209999999999998</v>
      </c>
      <c r="Z226" s="32">
        <f t="shared" ref="Z226:Z228" si="290">V226*100</f>
        <v>9921</v>
      </c>
      <c r="AA226" s="28" t="s">
        <v>64</v>
      </c>
      <c r="AE226" s="38" t="s">
        <v>301</v>
      </c>
      <c r="AH226" s="38" t="s">
        <v>301</v>
      </c>
      <c r="AS226" s="42" t="s">
        <v>59</v>
      </c>
      <c r="AT226" s="70">
        <v>13</v>
      </c>
      <c r="BG226" s="104" t="s">
        <v>301</v>
      </c>
      <c r="BH226" s="104" t="s">
        <v>301</v>
      </c>
      <c r="BK226" s="104" t="s">
        <v>301</v>
      </c>
      <c r="BL226" s="108" t="s">
        <v>293</v>
      </c>
    </row>
    <row r="227" spans="1:64" x14ac:dyDescent="0.2">
      <c r="A227" s="117">
        <v>45591</v>
      </c>
      <c r="B227" s="28" t="s">
        <v>251</v>
      </c>
      <c r="C227" s="48" t="s">
        <v>443</v>
      </c>
      <c r="D227" s="28" t="s">
        <v>344</v>
      </c>
      <c r="F227" s="28" t="s">
        <v>61</v>
      </c>
      <c r="G227" s="28" t="s">
        <v>62</v>
      </c>
      <c r="H227" s="28" t="s">
        <v>69</v>
      </c>
      <c r="I227" s="95" t="s">
        <v>329</v>
      </c>
      <c r="J227" s="95" t="s">
        <v>369</v>
      </c>
      <c r="K227" s="28" t="s">
        <v>444</v>
      </c>
      <c r="L227" s="37">
        <v>1</v>
      </c>
      <c r="M227" s="94" t="s">
        <v>445</v>
      </c>
      <c r="N227" s="28" t="s">
        <v>112</v>
      </c>
      <c r="R227" s="38">
        <v>15</v>
      </c>
      <c r="S227" s="56" t="s">
        <v>63</v>
      </c>
      <c r="T227" s="37" t="str">
        <f t="shared" si="247"/>
        <v>0.00</v>
      </c>
      <c r="U227" s="25">
        <f t="shared" si="285"/>
        <v>-1</v>
      </c>
      <c r="V227" s="61">
        <f t="shared" si="286"/>
        <v>98.21</v>
      </c>
      <c r="W227" s="61">
        <f t="shared" si="287"/>
        <v>190.9</v>
      </c>
      <c r="X227" s="59">
        <f t="shared" si="288"/>
        <v>0.51445783132530121</v>
      </c>
      <c r="Y227" s="60">
        <f t="shared" si="289"/>
        <v>0.98209999999999997</v>
      </c>
      <c r="Z227" s="32">
        <f t="shared" si="290"/>
        <v>9821</v>
      </c>
      <c r="AA227" s="28" t="s">
        <v>64</v>
      </c>
      <c r="AE227" s="38">
        <v>15</v>
      </c>
      <c r="AH227" s="26">
        <v>38</v>
      </c>
      <c r="AS227" s="42" t="s">
        <v>59</v>
      </c>
      <c r="AT227" s="70">
        <v>15</v>
      </c>
      <c r="BG227" s="104">
        <f t="shared" si="278"/>
        <v>37</v>
      </c>
      <c r="BH227" s="104">
        <f t="shared" si="279"/>
        <v>35.78</v>
      </c>
      <c r="BK227" s="106">
        <v>26</v>
      </c>
      <c r="BL227" s="108" t="s">
        <v>293</v>
      </c>
    </row>
    <row r="228" spans="1:64" x14ac:dyDescent="0.2">
      <c r="A228" s="117">
        <v>45591</v>
      </c>
      <c r="B228" s="28" t="s">
        <v>251</v>
      </c>
      <c r="C228" s="48" t="s">
        <v>443</v>
      </c>
      <c r="D228" s="28" t="s">
        <v>344</v>
      </c>
      <c r="F228" s="28" t="s">
        <v>61</v>
      </c>
      <c r="G228" s="28" t="s">
        <v>62</v>
      </c>
      <c r="H228" s="28" t="s">
        <v>69</v>
      </c>
      <c r="I228" s="95" t="s">
        <v>329</v>
      </c>
      <c r="J228" s="95" t="s">
        <v>369</v>
      </c>
      <c r="K228" s="28" t="s">
        <v>444</v>
      </c>
      <c r="L228" s="37">
        <v>1</v>
      </c>
      <c r="M228" s="94" t="s">
        <v>445</v>
      </c>
      <c r="N228" s="28" t="s">
        <v>114</v>
      </c>
      <c r="R228" s="38">
        <v>4.8</v>
      </c>
      <c r="S228" s="56" t="s">
        <v>63</v>
      </c>
      <c r="T228" s="37" t="str">
        <f t="shared" si="247"/>
        <v>0.00</v>
      </c>
      <c r="U228" s="25">
        <f t="shared" si="285"/>
        <v>-1</v>
      </c>
      <c r="V228" s="61">
        <f t="shared" si="286"/>
        <v>97.21</v>
      </c>
      <c r="W228" s="61">
        <f t="shared" si="287"/>
        <v>191.9</v>
      </c>
      <c r="X228" s="59">
        <f t="shared" si="288"/>
        <v>0.50656591974986964</v>
      </c>
      <c r="Y228" s="60">
        <f t="shared" si="289"/>
        <v>0.97209999999999996</v>
      </c>
      <c r="Z228" s="32">
        <f t="shared" si="290"/>
        <v>9721</v>
      </c>
      <c r="AA228" s="28" t="s">
        <v>64</v>
      </c>
      <c r="AE228" s="26">
        <v>4.8</v>
      </c>
      <c r="AH228" s="26">
        <v>6.82</v>
      </c>
      <c r="AS228" s="42" t="s">
        <v>59</v>
      </c>
      <c r="AT228" s="70">
        <v>4.8</v>
      </c>
      <c r="BG228" s="104">
        <f t="shared" si="278"/>
        <v>5.82</v>
      </c>
      <c r="BH228" s="104">
        <f t="shared" si="279"/>
        <v>6.4707999999999997</v>
      </c>
      <c r="BK228" s="106">
        <v>4.4000000000000004</v>
      </c>
      <c r="BL228" s="108" t="s">
        <v>293</v>
      </c>
    </row>
    <row r="229" spans="1:64" x14ac:dyDescent="0.2">
      <c r="A229" s="117">
        <v>45598</v>
      </c>
      <c r="B229" s="28" t="s">
        <v>251</v>
      </c>
      <c r="C229" s="48" t="s">
        <v>446</v>
      </c>
      <c r="D229" s="28" t="s">
        <v>344</v>
      </c>
      <c r="F229" s="28" t="s">
        <v>61</v>
      </c>
      <c r="G229" s="28" t="s">
        <v>62</v>
      </c>
      <c r="H229" s="28" t="s">
        <v>404</v>
      </c>
      <c r="I229" s="95" t="s">
        <v>331</v>
      </c>
      <c r="J229" s="95" t="s">
        <v>453</v>
      </c>
      <c r="K229" s="28" t="s">
        <v>447</v>
      </c>
      <c r="L229" s="37">
        <v>1</v>
      </c>
      <c r="M229" s="94" t="s">
        <v>448</v>
      </c>
      <c r="N229" s="28" t="s">
        <v>112</v>
      </c>
      <c r="R229" s="38">
        <v>51</v>
      </c>
      <c r="S229" s="56" t="s">
        <v>63</v>
      </c>
      <c r="T229" s="37" t="str">
        <f t="shared" si="247"/>
        <v>0.00</v>
      </c>
      <c r="U229" s="25">
        <f t="shared" ref="U229:U233" si="291">-$L229+T229</f>
        <v>-1</v>
      </c>
      <c r="V229" s="61">
        <f t="shared" ref="V229:V233" si="292">V228+U229</f>
        <v>96.21</v>
      </c>
      <c r="W229" s="61">
        <f t="shared" ref="W229:W233" si="293">L229+W228</f>
        <v>192.9</v>
      </c>
      <c r="X229" s="59">
        <f t="shared" ref="X229:X233" si="294">SUM(V229/W229)</f>
        <v>0.49875583203732499</v>
      </c>
      <c r="Y229" s="60">
        <f t="shared" ref="Y229:Y233" si="295">V229/100</f>
        <v>0.96209999999999996</v>
      </c>
      <c r="Z229" s="32">
        <f t="shared" ref="Z229:Z233" si="296">V229*100</f>
        <v>9621</v>
      </c>
      <c r="AA229" s="28" t="s">
        <v>64</v>
      </c>
      <c r="AE229" s="38">
        <v>51</v>
      </c>
      <c r="AH229" s="26">
        <v>43.45</v>
      </c>
      <c r="AS229" s="42" t="s">
        <v>59</v>
      </c>
      <c r="AT229" s="70">
        <v>51</v>
      </c>
      <c r="BG229" s="104">
        <f t="shared" si="278"/>
        <v>42.45</v>
      </c>
      <c r="BH229" s="104">
        <f t="shared" si="279"/>
        <v>40.902999999999999</v>
      </c>
      <c r="BK229" s="106">
        <v>41</v>
      </c>
      <c r="BL229" s="108" t="s">
        <v>293</v>
      </c>
    </row>
    <row r="230" spans="1:64" x14ac:dyDescent="0.2">
      <c r="A230" s="117">
        <v>45598</v>
      </c>
      <c r="B230" s="28" t="s">
        <v>251</v>
      </c>
      <c r="C230" s="48" t="s">
        <v>446</v>
      </c>
      <c r="D230" s="28" t="s">
        <v>344</v>
      </c>
      <c r="F230" s="28" t="s">
        <v>61</v>
      </c>
      <c r="G230" s="28" t="s">
        <v>62</v>
      </c>
      <c r="H230" s="28" t="s">
        <v>404</v>
      </c>
      <c r="I230" s="95" t="s">
        <v>331</v>
      </c>
      <c r="J230" s="95" t="s">
        <v>453</v>
      </c>
      <c r="K230" s="28" t="s">
        <v>447</v>
      </c>
      <c r="L230" s="37">
        <v>1</v>
      </c>
      <c r="M230" s="94" t="s">
        <v>448</v>
      </c>
      <c r="N230" s="28" t="s">
        <v>114</v>
      </c>
      <c r="R230" s="38">
        <v>13.5</v>
      </c>
      <c r="S230" s="56" t="s">
        <v>63</v>
      </c>
      <c r="T230" s="37" t="str">
        <f t="shared" si="247"/>
        <v>0.00</v>
      </c>
      <c r="U230" s="25">
        <f t="shared" si="291"/>
        <v>-1</v>
      </c>
      <c r="V230" s="61">
        <f t="shared" si="292"/>
        <v>95.21</v>
      </c>
      <c r="W230" s="61">
        <f t="shared" si="293"/>
        <v>193.9</v>
      </c>
      <c r="X230" s="59">
        <f t="shared" si="294"/>
        <v>0.49102630221763793</v>
      </c>
      <c r="Y230" s="60">
        <f t="shared" si="295"/>
        <v>0.95209999999999995</v>
      </c>
      <c r="Z230" s="32">
        <f t="shared" si="296"/>
        <v>9521</v>
      </c>
      <c r="AA230" s="28" t="s">
        <v>64</v>
      </c>
      <c r="AE230" s="38">
        <v>13.5</v>
      </c>
      <c r="AH230" s="26">
        <v>9.4</v>
      </c>
      <c r="AS230" s="42" t="s">
        <v>59</v>
      </c>
      <c r="AT230" s="70">
        <v>13.5</v>
      </c>
      <c r="BG230" s="104">
        <f t="shared" si="278"/>
        <v>8.4</v>
      </c>
      <c r="BH230" s="104">
        <f t="shared" si="279"/>
        <v>8.8960000000000008</v>
      </c>
      <c r="BK230" s="106">
        <v>9.0500000000000007</v>
      </c>
      <c r="BL230" s="108" t="s">
        <v>293</v>
      </c>
    </row>
    <row r="231" spans="1:64" x14ac:dyDescent="0.2">
      <c r="A231" s="117">
        <v>45598</v>
      </c>
      <c r="B231" s="28" t="s">
        <v>251</v>
      </c>
      <c r="C231" s="118" t="s">
        <v>450</v>
      </c>
      <c r="D231" s="28" t="s">
        <v>344</v>
      </c>
      <c r="F231" s="28" t="s">
        <v>61</v>
      </c>
      <c r="G231" s="28" t="s">
        <v>62</v>
      </c>
      <c r="H231" s="28" t="s">
        <v>404</v>
      </c>
      <c r="I231" s="95" t="s">
        <v>331</v>
      </c>
      <c r="K231" s="28" t="s">
        <v>449</v>
      </c>
      <c r="L231" s="37">
        <v>1</v>
      </c>
      <c r="M231" s="94" t="s">
        <v>451</v>
      </c>
      <c r="N231" s="28" t="s">
        <v>112</v>
      </c>
      <c r="R231" s="38">
        <v>34</v>
      </c>
      <c r="S231" s="56" t="s">
        <v>63</v>
      </c>
      <c r="T231" s="37" t="str">
        <f t="shared" si="247"/>
        <v>0.00</v>
      </c>
      <c r="U231" s="25">
        <f t="shared" si="291"/>
        <v>-1</v>
      </c>
      <c r="V231" s="61">
        <f t="shared" si="292"/>
        <v>94.21</v>
      </c>
      <c r="W231" s="61">
        <f t="shared" si="293"/>
        <v>194.9</v>
      </c>
      <c r="X231" s="59">
        <f t="shared" si="294"/>
        <v>0.48337609030271927</v>
      </c>
      <c r="Y231" s="60">
        <f t="shared" si="295"/>
        <v>0.94209999999999994</v>
      </c>
      <c r="Z231" s="32">
        <f t="shared" si="296"/>
        <v>9421</v>
      </c>
      <c r="AA231" s="28" t="s">
        <v>64</v>
      </c>
      <c r="AE231" s="38" t="s">
        <v>301</v>
      </c>
      <c r="AH231" s="38" t="s">
        <v>301</v>
      </c>
      <c r="AS231" s="42" t="s">
        <v>59</v>
      </c>
      <c r="BG231" s="104" t="s">
        <v>301</v>
      </c>
      <c r="BH231" s="104" t="s">
        <v>301</v>
      </c>
      <c r="BK231" s="104" t="s">
        <v>301</v>
      </c>
      <c r="BL231" s="108" t="s">
        <v>293</v>
      </c>
    </row>
    <row r="232" spans="1:64" x14ac:dyDescent="0.2">
      <c r="A232" s="117">
        <v>45598</v>
      </c>
      <c r="B232" s="28" t="s">
        <v>251</v>
      </c>
      <c r="C232" s="118" t="s">
        <v>450</v>
      </c>
      <c r="D232" s="28" t="s">
        <v>344</v>
      </c>
      <c r="F232" s="28" t="s">
        <v>61</v>
      </c>
      <c r="G232" s="28" t="s">
        <v>62</v>
      </c>
      <c r="H232" s="28" t="s">
        <v>404</v>
      </c>
      <c r="I232" s="95" t="s">
        <v>331</v>
      </c>
      <c r="K232" s="28" t="s">
        <v>449</v>
      </c>
      <c r="L232" s="37">
        <v>1</v>
      </c>
      <c r="M232" s="94" t="s">
        <v>451</v>
      </c>
      <c r="N232" s="28" t="s">
        <v>114</v>
      </c>
      <c r="R232" s="38">
        <v>7.5</v>
      </c>
      <c r="S232" s="56" t="s">
        <v>63</v>
      </c>
      <c r="T232" s="37" t="str">
        <f t="shared" si="247"/>
        <v>0.00</v>
      </c>
      <c r="U232" s="25">
        <f t="shared" si="291"/>
        <v>-1</v>
      </c>
      <c r="V232" s="61">
        <f t="shared" si="292"/>
        <v>93.21</v>
      </c>
      <c r="W232" s="61">
        <f t="shared" si="293"/>
        <v>195.9</v>
      </c>
      <c r="X232" s="59">
        <f t="shared" si="294"/>
        <v>0.47580398162327714</v>
      </c>
      <c r="Y232" s="60">
        <f t="shared" si="295"/>
        <v>0.93209999999999993</v>
      </c>
      <c r="Z232" s="32">
        <f t="shared" si="296"/>
        <v>9321</v>
      </c>
      <c r="AA232" s="28" t="s">
        <v>64</v>
      </c>
      <c r="AE232" s="38" t="s">
        <v>301</v>
      </c>
      <c r="AH232" s="38" t="s">
        <v>301</v>
      </c>
      <c r="AS232" s="42" t="s">
        <v>59</v>
      </c>
      <c r="BG232" s="104" t="s">
        <v>301</v>
      </c>
      <c r="BH232" s="104" t="s">
        <v>301</v>
      </c>
      <c r="BK232" s="104" t="s">
        <v>301</v>
      </c>
      <c r="BL232" s="108" t="s">
        <v>293</v>
      </c>
    </row>
    <row r="233" spans="1:64" x14ac:dyDescent="0.2">
      <c r="A233" s="117">
        <v>45598</v>
      </c>
      <c r="B233" s="28" t="s">
        <v>251</v>
      </c>
      <c r="C233" s="118" t="s">
        <v>450</v>
      </c>
      <c r="D233" s="28" t="s">
        <v>344</v>
      </c>
      <c r="F233" s="28" t="s">
        <v>61</v>
      </c>
      <c r="G233" s="28" t="s">
        <v>62</v>
      </c>
      <c r="H233" s="28" t="s">
        <v>404</v>
      </c>
      <c r="I233" s="95" t="s">
        <v>331</v>
      </c>
      <c r="J233" s="95" t="s">
        <v>369</v>
      </c>
      <c r="K233" s="29" t="s">
        <v>407</v>
      </c>
      <c r="L233" s="37">
        <v>1</v>
      </c>
      <c r="M233" s="94" t="s">
        <v>452</v>
      </c>
      <c r="N233" s="28" t="s">
        <v>112</v>
      </c>
      <c r="R233" s="38">
        <v>15</v>
      </c>
      <c r="S233" s="56">
        <v>1</v>
      </c>
      <c r="T233" s="37">
        <f t="shared" si="247"/>
        <v>15</v>
      </c>
      <c r="U233" s="25">
        <f t="shared" si="291"/>
        <v>14</v>
      </c>
      <c r="V233" s="61">
        <f t="shared" si="292"/>
        <v>107.21</v>
      </c>
      <c r="W233" s="61">
        <f t="shared" si="293"/>
        <v>196.9</v>
      </c>
      <c r="X233" s="59">
        <f t="shared" si="294"/>
        <v>0.54448958862366681</v>
      </c>
      <c r="Y233" s="60">
        <f t="shared" si="295"/>
        <v>1.0720999999999998</v>
      </c>
      <c r="Z233" s="32">
        <f t="shared" si="296"/>
        <v>10721</v>
      </c>
      <c r="AA233" s="28" t="s">
        <v>65</v>
      </c>
      <c r="AE233" s="26">
        <v>15</v>
      </c>
      <c r="AH233" s="26">
        <v>6.34</v>
      </c>
      <c r="AS233" s="42" t="s">
        <v>59</v>
      </c>
      <c r="AT233" s="70">
        <v>15</v>
      </c>
      <c r="AU233" s="52">
        <v>6.3</v>
      </c>
      <c r="AV233" s="70">
        <v>6.34</v>
      </c>
      <c r="AW233" s="52">
        <v>6</v>
      </c>
      <c r="AX233" s="52">
        <v>5.5</v>
      </c>
      <c r="AY233" s="52">
        <v>6.3</v>
      </c>
      <c r="BG233" s="104">
        <f t="shared" ref="BG233" si="297">((AH233*(L233))-(L233))</f>
        <v>5.34</v>
      </c>
      <c r="BH233" s="104">
        <f t="shared" ref="BH233" si="298">0.94*(AH233-1)+1</f>
        <v>6.0195999999999996</v>
      </c>
      <c r="BK233" s="106">
        <v>6.3</v>
      </c>
      <c r="BL233" s="108" t="s">
        <v>293</v>
      </c>
    </row>
    <row r="234" spans="1:64" x14ac:dyDescent="0.2">
      <c r="A234" s="117">
        <v>45601</v>
      </c>
      <c r="B234" s="28" t="s">
        <v>251</v>
      </c>
      <c r="C234" s="118" t="s">
        <v>450</v>
      </c>
      <c r="D234" s="28" t="s">
        <v>454</v>
      </c>
      <c r="F234" s="28" t="s">
        <v>61</v>
      </c>
      <c r="G234" s="28" t="s">
        <v>62</v>
      </c>
      <c r="H234" s="28" t="s">
        <v>404</v>
      </c>
      <c r="I234" s="95" t="s">
        <v>307</v>
      </c>
      <c r="J234" s="95" t="s">
        <v>292</v>
      </c>
      <c r="K234" s="28" t="s">
        <v>415</v>
      </c>
      <c r="L234" s="37">
        <v>2</v>
      </c>
      <c r="M234" s="94" t="s">
        <v>455</v>
      </c>
      <c r="N234" s="28" t="s">
        <v>112</v>
      </c>
      <c r="R234" s="38">
        <v>31</v>
      </c>
      <c r="S234" s="56" t="s">
        <v>63</v>
      </c>
      <c r="T234" s="37" t="str">
        <f t="shared" si="247"/>
        <v>0.00</v>
      </c>
      <c r="U234" s="25">
        <f t="shared" ref="U234:U238" si="299">-$L234+T234</f>
        <v>-2</v>
      </c>
      <c r="V234" s="61">
        <f t="shared" ref="V234:V238" si="300">V233+U234</f>
        <v>105.21</v>
      </c>
      <c r="W234" s="61">
        <f t="shared" ref="W234:W238" si="301">L234+W233</f>
        <v>198.9</v>
      </c>
      <c r="X234" s="59">
        <f t="shared" ref="X234:X238" si="302">SUM(V234/W234)</f>
        <v>0.52895927601809956</v>
      </c>
      <c r="Y234" s="60">
        <f t="shared" ref="Y234:Y238" si="303">V234/100</f>
        <v>1.0521</v>
      </c>
      <c r="Z234" s="32">
        <f t="shared" ref="Z234:Z238" si="304">V234*100</f>
        <v>10521</v>
      </c>
      <c r="AA234" s="28" t="s">
        <v>64</v>
      </c>
      <c r="AE234" s="38">
        <v>31</v>
      </c>
      <c r="AH234" s="26">
        <v>16.86</v>
      </c>
      <c r="AS234" s="42" t="s">
        <v>59</v>
      </c>
      <c r="AT234" s="70">
        <v>31</v>
      </c>
      <c r="BG234" s="104">
        <f t="shared" ref="BG234:BG238" si="305">((AH234*(L234))-(L234))</f>
        <v>31.72</v>
      </c>
      <c r="BH234" s="104">
        <f t="shared" ref="BH234:BH238" si="306">0.94*(AH234-1)+1</f>
        <v>15.908399999999999</v>
      </c>
      <c r="BK234" s="106">
        <v>15</v>
      </c>
      <c r="BL234" s="108" t="s">
        <v>293</v>
      </c>
    </row>
    <row r="235" spans="1:64" x14ac:dyDescent="0.2">
      <c r="A235" s="117">
        <v>45601</v>
      </c>
      <c r="B235" s="28" t="s">
        <v>251</v>
      </c>
      <c r="C235" s="48" t="s">
        <v>456</v>
      </c>
      <c r="D235" s="28" t="s">
        <v>454</v>
      </c>
      <c r="F235" s="28" t="s">
        <v>61</v>
      </c>
      <c r="G235" s="28" t="s">
        <v>62</v>
      </c>
      <c r="H235" s="28" t="s">
        <v>404</v>
      </c>
      <c r="I235" s="95" t="s">
        <v>307</v>
      </c>
      <c r="J235" s="95" t="s">
        <v>333</v>
      </c>
      <c r="K235" s="28" t="s">
        <v>457</v>
      </c>
      <c r="L235" s="37">
        <v>0.5</v>
      </c>
      <c r="M235" s="94" t="s">
        <v>458</v>
      </c>
      <c r="N235" s="28" t="s">
        <v>112</v>
      </c>
      <c r="R235" s="38">
        <v>67</v>
      </c>
      <c r="S235" s="56" t="s">
        <v>63</v>
      </c>
      <c r="T235" s="37" t="str">
        <f t="shared" si="247"/>
        <v>0.00</v>
      </c>
      <c r="U235" s="25">
        <f t="shared" si="299"/>
        <v>-0.5</v>
      </c>
      <c r="V235" s="61">
        <f t="shared" si="300"/>
        <v>104.71</v>
      </c>
      <c r="W235" s="61">
        <f t="shared" si="301"/>
        <v>199.4</v>
      </c>
      <c r="X235" s="59">
        <f t="shared" si="302"/>
        <v>0.52512537612838506</v>
      </c>
      <c r="Y235" s="60">
        <f t="shared" si="303"/>
        <v>1.0470999999999999</v>
      </c>
      <c r="Z235" s="32">
        <f t="shared" si="304"/>
        <v>10471</v>
      </c>
      <c r="AA235" s="28" t="s">
        <v>64</v>
      </c>
      <c r="AE235" s="38">
        <v>67</v>
      </c>
      <c r="AH235" s="26">
        <v>28</v>
      </c>
      <c r="AS235" s="42" t="s">
        <v>59</v>
      </c>
      <c r="AT235" s="70">
        <v>67</v>
      </c>
      <c r="BG235" s="104">
        <f t="shared" si="305"/>
        <v>13.5</v>
      </c>
      <c r="BH235" s="104">
        <f t="shared" si="306"/>
        <v>26.38</v>
      </c>
      <c r="BK235" s="106">
        <v>30.1</v>
      </c>
      <c r="BL235" s="108" t="s">
        <v>293</v>
      </c>
    </row>
    <row r="236" spans="1:64" x14ac:dyDescent="0.2">
      <c r="A236" s="117">
        <v>45601</v>
      </c>
      <c r="B236" s="28" t="s">
        <v>251</v>
      </c>
      <c r="C236" s="48" t="s">
        <v>456</v>
      </c>
      <c r="D236" s="28" t="s">
        <v>454</v>
      </c>
      <c r="F236" s="28" t="s">
        <v>61</v>
      </c>
      <c r="G236" s="28" t="s">
        <v>62</v>
      </c>
      <c r="H236" s="28" t="s">
        <v>404</v>
      </c>
      <c r="I236" s="95" t="s">
        <v>307</v>
      </c>
      <c r="J236" s="95" t="s">
        <v>333</v>
      </c>
      <c r="K236" s="28" t="s">
        <v>457</v>
      </c>
      <c r="L236" s="37">
        <v>0.5</v>
      </c>
      <c r="M236" s="94" t="s">
        <v>458</v>
      </c>
      <c r="N236" s="28" t="s">
        <v>114</v>
      </c>
      <c r="R236" s="38">
        <v>17</v>
      </c>
      <c r="S236" s="56" t="s">
        <v>63</v>
      </c>
      <c r="T236" s="37" t="str">
        <f t="shared" si="247"/>
        <v>0.00</v>
      </c>
      <c r="U236" s="25">
        <f t="shared" si="299"/>
        <v>-0.5</v>
      </c>
      <c r="V236" s="61">
        <f t="shared" si="300"/>
        <v>104.21</v>
      </c>
      <c r="W236" s="61">
        <f t="shared" si="301"/>
        <v>199.9</v>
      </c>
      <c r="X236" s="59">
        <f t="shared" si="302"/>
        <v>0.52131065532766374</v>
      </c>
      <c r="Y236" s="60">
        <f t="shared" si="303"/>
        <v>1.0421</v>
      </c>
      <c r="Z236" s="32">
        <f t="shared" si="304"/>
        <v>10421</v>
      </c>
      <c r="AA236" s="28" t="s">
        <v>64</v>
      </c>
      <c r="AE236" s="38">
        <v>17</v>
      </c>
      <c r="AH236" s="26">
        <v>7</v>
      </c>
      <c r="AS236" s="42" t="s">
        <v>59</v>
      </c>
      <c r="AT236" s="70">
        <v>17</v>
      </c>
      <c r="BG236" s="104">
        <f t="shared" si="305"/>
        <v>3</v>
      </c>
      <c r="BH236" s="104">
        <f t="shared" si="306"/>
        <v>6.64</v>
      </c>
      <c r="BK236" s="106">
        <v>8.6</v>
      </c>
      <c r="BL236" s="108" t="s">
        <v>293</v>
      </c>
    </row>
    <row r="237" spans="1:64" x14ac:dyDescent="0.2">
      <c r="A237" s="117">
        <v>45601</v>
      </c>
      <c r="B237" s="28" t="s">
        <v>251</v>
      </c>
      <c r="C237" s="48" t="s">
        <v>456</v>
      </c>
      <c r="D237" s="28" t="s">
        <v>454</v>
      </c>
      <c r="F237" s="28" t="s">
        <v>61</v>
      </c>
      <c r="G237" s="28" t="s">
        <v>62</v>
      </c>
      <c r="H237" s="28" t="s">
        <v>404</v>
      </c>
      <c r="I237" s="95" t="s">
        <v>307</v>
      </c>
      <c r="J237" s="95" t="s">
        <v>331</v>
      </c>
      <c r="K237" s="28" t="s">
        <v>459</v>
      </c>
      <c r="L237" s="37">
        <v>0.5</v>
      </c>
      <c r="M237" s="94" t="s">
        <v>460</v>
      </c>
      <c r="N237" s="28" t="s">
        <v>112</v>
      </c>
      <c r="R237" s="38">
        <v>67</v>
      </c>
      <c r="S237" s="56" t="s">
        <v>63</v>
      </c>
      <c r="T237" s="37" t="str">
        <f t="shared" si="247"/>
        <v>0.00</v>
      </c>
      <c r="U237" s="25">
        <f t="shared" si="299"/>
        <v>-0.5</v>
      </c>
      <c r="V237" s="61">
        <f t="shared" si="300"/>
        <v>103.71</v>
      </c>
      <c r="W237" s="61">
        <f t="shared" si="301"/>
        <v>200.4</v>
      </c>
      <c r="X237" s="59">
        <f t="shared" si="302"/>
        <v>0.51751497005988023</v>
      </c>
      <c r="Y237" s="60">
        <f t="shared" si="303"/>
        <v>1.0370999999999999</v>
      </c>
      <c r="Z237" s="32">
        <f t="shared" si="304"/>
        <v>10371</v>
      </c>
      <c r="AA237" s="28" t="s">
        <v>64</v>
      </c>
      <c r="AE237" s="38">
        <v>67</v>
      </c>
      <c r="AH237" s="26">
        <v>89.71</v>
      </c>
      <c r="AS237" s="42" t="s">
        <v>59</v>
      </c>
      <c r="AT237" s="70">
        <v>67</v>
      </c>
      <c r="BG237" s="104">
        <f t="shared" si="305"/>
        <v>44.354999999999997</v>
      </c>
      <c r="BH237" s="104">
        <f t="shared" si="306"/>
        <v>84.387399999999985</v>
      </c>
      <c r="BK237" s="106">
        <v>51</v>
      </c>
      <c r="BL237" s="108" t="s">
        <v>293</v>
      </c>
    </row>
    <row r="238" spans="1:64" x14ac:dyDescent="0.2">
      <c r="A238" s="117">
        <v>45601</v>
      </c>
      <c r="B238" s="28" t="s">
        <v>251</v>
      </c>
      <c r="C238" s="48" t="s">
        <v>456</v>
      </c>
      <c r="D238" s="28" t="s">
        <v>454</v>
      </c>
      <c r="F238" s="28" t="s">
        <v>61</v>
      </c>
      <c r="G238" s="28" t="s">
        <v>62</v>
      </c>
      <c r="H238" s="28" t="s">
        <v>404</v>
      </c>
      <c r="I238" s="95" t="s">
        <v>307</v>
      </c>
      <c r="J238" s="95" t="s">
        <v>331</v>
      </c>
      <c r="K238" s="28" t="s">
        <v>459</v>
      </c>
      <c r="L238" s="37">
        <v>0.5</v>
      </c>
      <c r="M238" s="94" t="s">
        <v>460</v>
      </c>
      <c r="N238" s="28" t="s">
        <v>114</v>
      </c>
      <c r="R238" s="38">
        <v>14</v>
      </c>
      <c r="S238" s="56" t="s">
        <v>63</v>
      </c>
      <c r="T238" s="37" t="str">
        <f t="shared" si="247"/>
        <v>0.00</v>
      </c>
      <c r="U238" s="25">
        <f t="shared" si="299"/>
        <v>-0.5</v>
      </c>
      <c r="V238" s="61">
        <f t="shared" si="300"/>
        <v>103.21</v>
      </c>
      <c r="W238" s="61">
        <f t="shared" si="301"/>
        <v>200.9</v>
      </c>
      <c r="X238" s="59">
        <f t="shared" si="302"/>
        <v>0.51373817819810852</v>
      </c>
      <c r="Y238" s="60">
        <f t="shared" si="303"/>
        <v>1.0321</v>
      </c>
      <c r="Z238" s="32">
        <f t="shared" si="304"/>
        <v>10321</v>
      </c>
      <c r="AA238" s="28" t="s">
        <v>64</v>
      </c>
      <c r="AE238" s="38">
        <v>14</v>
      </c>
      <c r="AH238" s="26">
        <v>17.5</v>
      </c>
      <c r="AS238" s="42" t="s">
        <v>59</v>
      </c>
      <c r="AT238" s="70">
        <v>14</v>
      </c>
      <c r="BG238" s="104">
        <f t="shared" si="305"/>
        <v>8.25</v>
      </c>
      <c r="BH238" s="104">
        <f t="shared" si="306"/>
        <v>16.509999999999998</v>
      </c>
      <c r="BK238" s="106">
        <v>12.2</v>
      </c>
      <c r="BL238" s="108" t="s">
        <v>293</v>
      </c>
    </row>
    <row r="239" spans="1:64" x14ac:dyDescent="0.2">
      <c r="A239" s="117">
        <v>45605</v>
      </c>
      <c r="B239" s="28" t="s">
        <v>251</v>
      </c>
      <c r="C239" s="48" t="s">
        <v>462</v>
      </c>
      <c r="D239" s="28" t="s">
        <v>344</v>
      </c>
      <c r="F239" s="28" t="s">
        <v>61</v>
      </c>
      <c r="G239" s="28" t="s">
        <v>62</v>
      </c>
      <c r="H239" s="28" t="s">
        <v>404</v>
      </c>
      <c r="I239" s="95" t="s">
        <v>307</v>
      </c>
      <c r="K239" s="28" t="s">
        <v>444</v>
      </c>
      <c r="L239" s="37">
        <v>1</v>
      </c>
      <c r="M239" s="94" t="s">
        <v>463</v>
      </c>
      <c r="N239" s="28" t="s">
        <v>112</v>
      </c>
      <c r="R239" s="38">
        <v>13</v>
      </c>
      <c r="S239" s="56" t="s">
        <v>63</v>
      </c>
      <c r="T239" s="37" t="str">
        <f t="shared" si="247"/>
        <v>0.00</v>
      </c>
      <c r="U239" s="25">
        <f t="shared" ref="U239:U240" si="307">-$L239+T239</f>
        <v>-1</v>
      </c>
      <c r="V239" s="61">
        <f t="shared" ref="V239:V240" si="308">V238+U239</f>
        <v>102.21</v>
      </c>
      <c r="W239" s="61">
        <f t="shared" ref="W239:W240" si="309">L239+W238</f>
        <v>201.9</v>
      </c>
      <c r="X239" s="59">
        <f t="shared" ref="X239:X240" si="310">SUM(V239/W239)</f>
        <v>0.50624071322436848</v>
      </c>
      <c r="Y239" s="60">
        <f t="shared" ref="Y239:Y240" si="311">V239/100</f>
        <v>1.0221</v>
      </c>
      <c r="Z239" s="32">
        <f t="shared" ref="Z239:Z240" si="312">V239*100</f>
        <v>10221</v>
      </c>
      <c r="AA239" s="28" t="s">
        <v>64</v>
      </c>
      <c r="AE239" s="38" t="s">
        <v>301</v>
      </c>
      <c r="AH239" s="38" t="s">
        <v>301</v>
      </c>
      <c r="AS239" s="42" t="s">
        <v>59</v>
      </c>
      <c r="BG239" s="104" t="s">
        <v>301</v>
      </c>
      <c r="BH239" s="104" t="s">
        <v>301</v>
      </c>
      <c r="BK239" s="104" t="s">
        <v>301</v>
      </c>
      <c r="BL239" s="108" t="s">
        <v>293</v>
      </c>
    </row>
    <row r="240" spans="1:64" x14ac:dyDescent="0.2">
      <c r="A240" s="117">
        <v>45605</v>
      </c>
      <c r="B240" s="28" t="s">
        <v>251</v>
      </c>
      <c r="C240" s="48" t="s">
        <v>462</v>
      </c>
      <c r="D240" s="28" t="s">
        <v>344</v>
      </c>
      <c r="F240" s="28" t="s">
        <v>61</v>
      </c>
      <c r="G240" s="28" t="s">
        <v>62</v>
      </c>
      <c r="H240" s="28" t="s">
        <v>404</v>
      </c>
      <c r="I240" s="95" t="s">
        <v>307</v>
      </c>
      <c r="J240" s="95" t="s">
        <v>334</v>
      </c>
      <c r="K240" s="28" t="s">
        <v>438</v>
      </c>
      <c r="L240" s="37">
        <v>1</v>
      </c>
      <c r="M240" s="94" t="s">
        <v>463</v>
      </c>
      <c r="N240" s="28" t="s">
        <v>112</v>
      </c>
      <c r="R240" s="38">
        <v>13</v>
      </c>
      <c r="S240" s="56" t="s">
        <v>63</v>
      </c>
      <c r="T240" s="37" t="str">
        <f t="shared" si="247"/>
        <v>0.00</v>
      </c>
      <c r="U240" s="25">
        <f t="shared" si="307"/>
        <v>-1</v>
      </c>
      <c r="V240" s="61">
        <f t="shared" si="308"/>
        <v>101.21</v>
      </c>
      <c r="W240" s="61">
        <f t="shared" si="309"/>
        <v>202.9</v>
      </c>
      <c r="X240" s="59">
        <f t="shared" si="310"/>
        <v>0.49881715130606208</v>
      </c>
      <c r="Y240" s="60">
        <f t="shared" si="311"/>
        <v>1.0121</v>
      </c>
      <c r="Z240" s="32">
        <f t="shared" si="312"/>
        <v>10121</v>
      </c>
      <c r="AA240" s="28" t="s">
        <v>64</v>
      </c>
      <c r="AE240" s="26">
        <v>16.399999999999999</v>
      </c>
      <c r="AH240" s="26">
        <v>14.7</v>
      </c>
      <c r="AS240" s="42" t="s">
        <v>59</v>
      </c>
      <c r="AT240" s="70">
        <v>13</v>
      </c>
      <c r="BG240" s="104">
        <f t="shared" ref="BG240:BG244" si="313">((AH240*(L240))-(L240))</f>
        <v>13.7</v>
      </c>
      <c r="BH240" s="104">
        <f t="shared" ref="BH240:BH244" si="314">0.94*(AH240-1)+1</f>
        <v>13.877999999999998</v>
      </c>
      <c r="BK240" s="106">
        <v>16.399999999999999</v>
      </c>
      <c r="BL240" s="108" t="s">
        <v>293</v>
      </c>
    </row>
    <row r="241" spans="1:64" x14ac:dyDescent="0.2">
      <c r="A241" s="117">
        <v>45674</v>
      </c>
      <c r="B241" s="28" t="s">
        <v>251</v>
      </c>
      <c r="C241" s="48" t="s">
        <v>464</v>
      </c>
      <c r="D241" s="28" t="s">
        <v>465</v>
      </c>
      <c r="F241" s="28" t="s">
        <v>61</v>
      </c>
      <c r="G241" s="28" t="s">
        <v>62</v>
      </c>
      <c r="H241" s="28" t="s">
        <v>345</v>
      </c>
      <c r="I241" s="95" t="s">
        <v>334</v>
      </c>
      <c r="J241" s="95" t="s">
        <v>331</v>
      </c>
      <c r="K241" s="28" t="s">
        <v>472</v>
      </c>
      <c r="L241" s="37">
        <v>1.5</v>
      </c>
      <c r="M241" s="94" t="s">
        <v>473</v>
      </c>
      <c r="N241" s="28" t="s">
        <v>112</v>
      </c>
      <c r="R241" s="38">
        <v>5</v>
      </c>
      <c r="S241" s="56" t="s">
        <v>63</v>
      </c>
      <c r="T241" s="37" t="str">
        <f t="shared" si="247"/>
        <v>0.00</v>
      </c>
      <c r="U241" s="25">
        <f t="shared" ref="U241:U248" si="315">-$L241+T241</f>
        <v>-1.5</v>
      </c>
      <c r="V241" s="61">
        <f t="shared" ref="V241:V247" si="316">V240+U241</f>
        <v>99.71</v>
      </c>
      <c r="W241" s="61">
        <f t="shared" ref="W241:W247" si="317">L241+W240</f>
        <v>204.4</v>
      </c>
      <c r="X241" s="59">
        <f t="shared" ref="X241:X247" si="318">SUM(V241/W241)</f>
        <v>0.48781800391389429</v>
      </c>
      <c r="Y241" s="60">
        <f t="shared" ref="Y241:Y247" si="319">V241/100</f>
        <v>0.99709999999999999</v>
      </c>
      <c r="Z241" s="32">
        <f t="shared" ref="Z241:Z247" si="320">V241*100</f>
        <v>9971</v>
      </c>
      <c r="AA241" s="28" t="s">
        <v>64</v>
      </c>
      <c r="AE241" s="38">
        <v>5</v>
      </c>
      <c r="AH241" s="26">
        <v>11.67</v>
      </c>
      <c r="AS241" s="42" t="s">
        <v>59</v>
      </c>
      <c r="AT241" s="70">
        <v>5</v>
      </c>
      <c r="BG241" s="104">
        <f t="shared" si="313"/>
        <v>16.004999999999999</v>
      </c>
      <c r="BH241" s="104">
        <f t="shared" si="314"/>
        <v>11.0298</v>
      </c>
      <c r="BK241" s="106">
        <v>9.6</v>
      </c>
      <c r="BL241" s="108" t="s">
        <v>356</v>
      </c>
    </row>
    <row r="242" spans="1:64" x14ac:dyDescent="0.2">
      <c r="A242" s="117">
        <v>45674</v>
      </c>
      <c r="B242" s="28" t="s">
        <v>251</v>
      </c>
      <c r="C242" s="48" t="s">
        <v>464</v>
      </c>
      <c r="D242" s="28" t="s">
        <v>465</v>
      </c>
      <c r="F242" s="28" t="s">
        <v>61</v>
      </c>
      <c r="G242" s="28" t="s">
        <v>62</v>
      </c>
      <c r="H242" s="28" t="s">
        <v>345</v>
      </c>
      <c r="I242" s="95" t="s">
        <v>334</v>
      </c>
      <c r="J242" s="95" t="s">
        <v>475</v>
      </c>
      <c r="K242" s="30" t="s">
        <v>474</v>
      </c>
      <c r="L242" s="37">
        <v>1.5</v>
      </c>
      <c r="M242" s="94" t="s">
        <v>476</v>
      </c>
      <c r="N242" s="28" t="s">
        <v>112</v>
      </c>
      <c r="R242" s="38">
        <v>9</v>
      </c>
      <c r="S242" s="56">
        <v>2</v>
      </c>
      <c r="T242" s="37" t="str">
        <f t="shared" si="247"/>
        <v>0.00</v>
      </c>
      <c r="U242" s="25">
        <f t="shared" si="315"/>
        <v>-1.5</v>
      </c>
      <c r="V242" s="61">
        <f t="shared" si="316"/>
        <v>98.21</v>
      </c>
      <c r="W242" s="61">
        <f t="shared" si="317"/>
        <v>205.9</v>
      </c>
      <c r="X242" s="59">
        <f t="shared" si="318"/>
        <v>0.47697911607576488</v>
      </c>
      <c r="Y242" s="60">
        <f t="shared" si="319"/>
        <v>0.98209999999999997</v>
      </c>
      <c r="Z242" s="32">
        <f t="shared" si="320"/>
        <v>9821</v>
      </c>
      <c r="AA242" s="28" t="s">
        <v>64</v>
      </c>
      <c r="AE242" s="38">
        <v>9</v>
      </c>
      <c r="AH242" s="26">
        <v>6.62</v>
      </c>
      <c r="AS242" s="42" t="s">
        <v>59</v>
      </c>
      <c r="AT242" s="70">
        <v>9</v>
      </c>
      <c r="BG242" s="104">
        <f t="shared" si="313"/>
        <v>8.43</v>
      </c>
      <c r="BH242" s="104">
        <f t="shared" si="314"/>
        <v>6.2827999999999999</v>
      </c>
      <c r="BK242" s="106">
        <v>5.5</v>
      </c>
      <c r="BL242" s="108" t="s">
        <v>356</v>
      </c>
    </row>
    <row r="243" spans="1:64" x14ac:dyDescent="0.2">
      <c r="A243" s="117">
        <v>45674</v>
      </c>
      <c r="B243" s="28" t="s">
        <v>251</v>
      </c>
      <c r="C243" s="48" t="s">
        <v>464</v>
      </c>
      <c r="D243" s="28" t="s">
        <v>465</v>
      </c>
      <c r="F243" s="28" t="s">
        <v>61</v>
      </c>
      <c r="G243" s="28" t="s">
        <v>62</v>
      </c>
      <c r="H243" s="28" t="s">
        <v>345</v>
      </c>
      <c r="I243" s="95" t="s">
        <v>334</v>
      </c>
      <c r="J243" s="95" t="s">
        <v>336</v>
      </c>
      <c r="K243" s="28" t="s">
        <v>477</v>
      </c>
      <c r="L243" s="37">
        <v>1</v>
      </c>
      <c r="M243" s="94" t="s">
        <v>478</v>
      </c>
      <c r="N243" s="28" t="s">
        <v>112</v>
      </c>
      <c r="R243" s="38">
        <v>16</v>
      </c>
      <c r="S243" s="56" t="s">
        <v>63</v>
      </c>
      <c r="T243" s="37" t="str">
        <f t="shared" si="247"/>
        <v>0.00</v>
      </c>
      <c r="U243" s="25">
        <f t="shared" si="315"/>
        <v>-1</v>
      </c>
      <c r="V243" s="61">
        <f t="shared" si="316"/>
        <v>97.21</v>
      </c>
      <c r="W243" s="61">
        <f t="shared" si="317"/>
        <v>206.9</v>
      </c>
      <c r="X243" s="59">
        <f t="shared" si="318"/>
        <v>0.46984050265828897</v>
      </c>
      <c r="Y243" s="60">
        <f t="shared" si="319"/>
        <v>0.97209999999999996</v>
      </c>
      <c r="Z243" s="32">
        <f t="shared" si="320"/>
        <v>9721</v>
      </c>
      <c r="AA243" s="28" t="s">
        <v>64</v>
      </c>
      <c r="AE243" s="38">
        <v>16</v>
      </c>
      <c r="AH243" s="26">
        <v>21</v>
      </c>
      <c r="AS243" s="42" t="s">
        <v>59</v>
      </c>
      <c r="AT243" s="70">
        <v>16</v>
      </c>
      <c r="BG243" s="104">
        <f t="shared" si="313"/>
        <v>20</v>
      </c>
      <c r="BH243" s="104">
        <f t="shared" si="314"/>
        <v>19.799999999999997</v>
      </c>
      <c r="BK243" s="106">
        <v>19.100000000000001</v>
      </c>
      <c r="BL243" s="108" t="s">
        <v>356</v>
      </c>
    </row>
    <row r="244" spans="1:64" x14ac:dyDescent="0.2">
      <c r="A244" s="117">
        <v>45674</v>
      </c>
      <c r="B244" s="28" t="s">
        <v>251</v>
      </c>
      <c r="C244" s="48" t="s">
        <v>464</v>
      </c>
      <c r="D244" s="28" t="s">
        <v>465</v>
      </c>
      <c r="F244" s="28" t="s">
        <v>61</v>
      </c>
      <c r="G244" s="28" t="s">
        <v>62</v>
      </c>
      <c r="H244" s="28" t="s">
        <v>345</v>
      </c>
      <c r="I244" s="95" t="s">
        <v>334</v>
      </c>
      <c r="J244" s="95" t="s">
        <v>292</v>
      </c>
      <c r="K244" s="28" t="s">
        <v>479</v>
      </c>
      <c r="L244" s="37">
        <v>1</v>
      </c>
      <c r="M244" s="94" t="s">
        <v>480</v>
      </c>
      <c r="N244" s="28" t="s">
        <v>112</v>
      </c>
      <c r="R244" s="38">
        <v>18</v>
      </c>
      <c r="S244" s="56" t="s">
        <v>63</v>
      </c>
      <c r="T244" s="37" t="str">
        <f t="shared" si="247"/>
        <v>0.00</v>
      </c>
      <c r="U244" s="25">
        <f t="shared" si="315"/>
        <v>-1</v>
      </c>
      <c r="V244" s="61">
        <f t="shared" si="316"/>
        <v>96.21</v>
      </c>
      <c r="W244" s="61">
        <f t="shared" si="317"/>
        <v>207.9</v>
      </c>
      <c r="X244" s="59">
        <f t="shared" si="318"/>
        <v>0.46277056277056272</v>
      </c>
      <c r="Y244" s="60">
        <f t="shared" si="319"/>
        <v>0.96209999999999996</v>
      </c>
      <c r="Z244" s="32">
        <f t="shared" si="320"/>
        <v>9621</v>
      </c>
      <c r="AA244" s="28" t="s">
        <v>64</v>
      </c>
      <c r="AE244" s="38">
        <v>18</v>
      </c>
      <c r="AH244" s="26">
        <v>43.21</v>
      </c>
      <c r="AS244" s="42" t="s">
        <v>59</v>
      </c>
      <c r="AT244" s="70">
        <v>18</v>
      </c>
      <c r="BG244" s="104">
        <f t="shared" si="313"/>
        <v>42.21</v>
      </c>
      <c r="BH244" s="104">
        <f t="shared" si="314"/>
        <v>40.677399999999999</v>
      </c>
      <c r="BK244" s="106">
        <v>29</v>
      </c>
      <c r="BL244" s="108" t="s">
        <v>356</v>
      </c>
    </row>
    <row r="245" spans="1:64" x14ac:dyDescent="0.2">
      <c r="A245" s="117">
        <v>45674</v>
      </c>
      <c r="B245" s="28" t="s">
        <v>251</v>
      </c>
      <c r="C245" s="48" t="s">
        <v>464</v>
      </c>
      <c r="D245" s="28" t="s">
        <v>465</v>
      </c>
      <c r="F245" s="28" t="s">
        <v>61</v>
      </c>
      <c r="G245" s="28" t="s">
        <v>62</v>
      </c>
      <c r="H245" s="28" t="s">
        <v>345</v>
      </c>
      <c r="I245" s="95" t="s">
        <v>334</v>
      </c>
      <c r="J245" s="95"/>
      <c r="K245" s="28" t="s">
        <v>481</v>
      </c>
      <c r="L245" s="37">
        <v>1</v>
      </c>
      <c r="M245" s="94" t="s">
        <v>482</v>
      </c>
      <c r="N245" s="28" t="s">
        <v>112</v>
      </c>
      <c r="R245" s="38">
        <v>18</v>
      </c>
      <c r="S245" s="56" t="s">
        <v>63</v>
      </c>
      <c r="T245" s="37" t="str">
        <f t="shared" si="247"/>
        <v>0.00</v>
      </c>
      <c r="U245" s="25">
        <f t="shared" si="315"/>
        <v>-1</v>
      </c>
      <c r="V245" s="61">
        <f t="shared" si="316"/>
        <v>95.21</v>
      </c>
      <c r="W245" s="61">
        <f t="shared" si="317"/>
        <v>208.9</v>
      </c>
      <c r="X245" s="59">
        <f t="shared" si="318"/>
        <v>0.45576831019626612</v>
      </c>
      <c r="Y245" s="60">
        <f t="shared" si="319"/>
        <v>0.95209999999999995</v>
      </c>
      <c r="Z245" s="32">
        <f t="shared" si="320"/>
        <v>9521</v>
      </c>
      <c r="AA245" s="28" t="s">
        <v>64</v>
      </c>
      <c r="AE245" s="38" t="s">
        <v>301</v>
      </c>
      <c r="AH245" s="38" t="s">
        <v>301</v>
      </c>
      <c r="AS245" s="42" t="s">
        <v>59</v>
      </c>
      <c r="BG245" s="104" t="s">
        <v>301</v>
      </c>
      <c r="BH245" s="104" t="s">
        <v>301</v>
      </c>
      <c r="BK245" s="104" t="s">
        <v>301</v>
      </c>
      <c r="BL245" s="108" t="s">
        <v>356</v>
      </c>
    </row>
    <row r="246" spans="1:64" x14ac:dyDescent="0.2">
      <c r="A246" s="117">
        <v>45674</v>
      </c>
      <c r="B246" s="28" t="s">
        <v>251</v>
      </c>
      <c r="C246" s="48" t="s">
        <v>464</v>
      </c>
      <c r="D246" s="28" t="s">
        <v>465</v>
      </c>
      <c r="F246" s="28" t="s">
        <v>61</v>
      </c>
      <c r="G246" s="28" t="s">
        <v>62</v>
      </c>
      <c r="H246" s="28" t="s">
        <v>345</v>
      </c>
      <c r="I246" s="95" t="s">
        <v>369</v>
      </c>
      <c r="K246" s="28" t="s">
        <v>466</v>
      </c>
      <c r="L246" s="37">
        <v>2</v>
      </c>
      <c r="M246" s="94" t="s">
        <v>467</v>
      </c>
      <c r="N246" s="28" t="s">
        <v>112</v>
      </c>
      <c r="R246" s="38">
        <v>17</v>
      </c>
      <c r="S246" s="56" t="s">
        <v>63</v>
      </c>
      <c r="T246" s="37" t="str">
        <f t="shared" si="247"/>
        <v>0.00</v>
      </c>
      <c r="U246" s="25">
        <f t="shared" si="315"/>
        <v>-2</v>
      </c>
      <c r="V246" s="61">
        <f t="shared" si="316"/>
        <v>93.21</v>
      </c>
      <c r="W246" s="61">
        <f t="shared" si="317"/>
        <v>210.9</v>
      </c>
      <c r="X246" s="59">
        <f t="shared" si="318"/>
        <v>0.44196301564722612</v>
      </c>
      <c r="Y246" s="60">
        <f t="shared" si="319"/>
        <v>0.93209999999999993</v>
      </c>
      <c r="Z246" s="32">
        <f t="shared" si="320"/>
        <v>9321</v>
      </c>
      <c r="AA246" s="28" t="s">
        <v>64</v>
      </c>
      <c r="AE246" s="38" t="s">
        <v>301</v>
      </c>
      <c r="AH246" s="38" t="s">
        <v>301</v>
      </c>
      <c r="AS246" s="42" t="s">
        <v>59</v>
      </c>
      <c r="BG246" s="104" t="s">
        <v>301</v>
      </c>
      <c r="BH246" s="104" t="s">
        <v>301</v>
      </c>
      <c r="BK246" s="104" t="s">
        <v>301</v>
      </c>
      <c r="BL246" s="108" t="s">
        <v>356</v>
      </c>
    </row>
    <row r="247" spans="1:64" x14ac:dyDescent="0.2">
      <c r="A247" s="117">
        <v>45674</v>
      </c>
      <c r="B247" s="28" t="s">
        <v>251</v>
      </c>
      <c r="C247" s="48" t="s">
        <v>464</v>
      </c>
      <c r="D247" s="28" t="s">
        <v>465</v>
      </c>
      <c r="F247" s="28" t="s">
        <v>61</v>
      </c>
      <c r="G247" s="28" t="s">
        <v>62</v>
      </c>
      <c r="H247" s="28" t="s">
        <v>345</v>
      </c>
      <c r="I247" s="95" t="s">
        <v>369</v>
      </c>
      <c r="J247" s="95" t="s">
        <v>330</v>
      </c>
      <c r="K247" s="28" t="s">
        <v>468</v>
      </c>
      <c r="L247" s="37">
        <v>2</v>
      </c>
      <c r="M247" s="94" t="s">
        <v>469</v>
      </c>
      <c r="N247" s="28" t="s">
        <v>112</v>
      </c>
      <c r="R247" s="38">
        <v>26</v>
      </c>
      <c r="S247" s="56" t="s">
        <v>63</v>
      </c>
      <c r="T247" s="37" t="str">
        <f t="shared" si="247"/>
        <v>0.00</v>
      </c>
      <c r="U247" s="25">
        <f t="shared" si="315"/>
        <v>-2</v>
      </c>
      <c r="V247" s="61">
        <f t="shared" si="316"/>
        <v>91.21</v>
      </c>
      <c r="W247" s="61">
        <f t="shared" si="317"/>
        <v>212.9</v>
      </c>
      <c r="X247" s="59">
        <f t="shared" si="318"/>
        <v>0.42841709722874582</v>
      </c>
      <c r="Y247" s="60">
        <f t="shared" si="319"/>
        <v>0.91209999999999991</v>
      </c>
      <c r="Z247" s="32">
        <f t="shared" si="320"/>
        <v>9121</v>
      </c>
      <c r="AA247" s="28" t="s">
        <v>64</v>
      </c>
      <c r="AE247" s="38" t="s">
        <v>301</v>
      </c>
      <c r="AH247" s="38" t="s">
        <v>301</v>
      </c>
      <c r="AS247" s="42" t="s">
        <v>59</v>
      </c>
      <c r="BG247" s="104" t="s">
        <v>301</v>
      </c>
      <c r="BH247" s="104" t="s">
        <v>301</v>
      </c>
      <c r="BK247" s="104" t="s">
        <v>301</v>
      </c>
      <c r="BL247" s="108" t="s">
        <v>356</v>
      </c>
    </row>
    <row r="248" spans="1:64" x14ac:dyDescent="0.2">
      <c r="A248" s="117">
        <v>45674</v>
      </c>
      <c r="B248" s="28" t="s">
        <v>251</v>
      </c>
      <c r="C248" s="48" t="s">
        <v>464</v>
      </c>
      <c r="D248" s="28" t="s">
        <v>465</v>
      </c>
      <c r="F248" s="28" t="s">
        <v>61</v>
      </c>
      <c r="G248" s="28" t="s">
        <v>62</v>
      </c>
      <c r="H248" s="28" t="s">
        <v>345</v>
      </c>
      <c r="I248" s="95" t="s">
        <v>369</v>
      </c>
      <c r="J248" s="95" t="s">
        <v>333</v>
      </c>
      <c r="K248" s="28" t="s">
        <v>470</v>
      </c>
      <c r="L248" s="37">
        <v>2</v>
      </c>
      <c r="M248" s="94" t="s">
        <v>471</v>
      </c>
      <c r="N248" s="28" t="s">
        <v>112</v>
      </c>
      <c r="R248" s="38">
        <v>26</v>
      </c>
      <c r="S248" s="56" t="s">
        <v>63</v>
      </c>
      <c r="T248" s="37" t="str">
        <f t="shared" si="247"/>
        <v>0.00</v>
      </c>
      <c r="U248" s="25">
        <f t="shared" si="315"/>
        <v>-2</v>
      </c>
      <c r="V248" s="61">
        <f t="shared" ref="V248:V257" si="321">V247+U248</f>
        <v>89.21</v>
      </c>
      <c r="W248" s="61">
        <f t="shared" ref="W248:W257" si="322">L248+W247</f>
        <v>214.9</v>
      </c>
      <c r="X248" s="59">
        <f t="shared" ref="X248:X257" si="323">SUM(V248/W248)</f>
        <v>0.41512331316891571</v>
      </c>
      <c r="Y248" s="60">
        <f t="shared" ref="Y248:Y257" si="324">V248/100</f>
        <v>0.89209999999999989</v>
      </c>
      <c r="Z248" s="32">
        <f t="shared" ref="Z248:Z257" si="325">V248*100</f>
        <v>8921</v>
      </c>
      <c r="AA248" s="28" t="s">
        <v>64</v>
      </c>
      <c r="AE248" s="38">
        <v>26</v>
      </c>
      <c r="AH248" s="26">
        <v>5.58</v>
      </c>
      <c r="AS248" s="42" t="s">
        <v>59</v>
      </c>
      <c r="AT248" s="70">
        <v>26</v>
      </c>
      <c r="BG248" s="104">
        <f t="shared" ref="BG248" si="326">((AH248*(L248))-(L248))</f>
        <v>9.16</v>
      </c>
      <c r="BH248" s="104">
        <f t="shared" ref="BH248" si="327">0.94*(AH248-1)+1</f>
        <v>5.3052000000000001</v>
      </c>
      <c r="BK248" s="106">
        <v>6</v>
      </c>
      <c r="BL248" s="108" t="s">
        <v>356</v>
      </c>
    </row>
    <row r="249" spans="1:64" x14ac:dyDescent="0.2">
      <c r="A249" s="117">
        <v>45717</v>
      </c>
      <c r="B249" s="28" t="s">
        <v>251</v>
      </c>
      <c r="C249" s="48" t="s">
        <v>484</v>
      </c>
      <c r="D249" s="28" t="s">
        <v>344</v>
      </c>
      <c r="F249" s="28" t="s">
        <v>61</v>
      </c>
      <c r="G249" s="28" t="s">
        <v>62</v>
      </c>
      <c r="H249" s="28" t="s">
        <v>68</v>
      </c>
      <c r="I249" s="95" t="s">
        <v>292</v>
      </c>
      <c r="K249" s="28" t="s">
        <v>420</v>
      </c>
      <c r="L249" s="37">
        <v>3</v>
      </c>
      <c r="M249" s="94" t="s">
        <v>485</v>
      </c>
      <c r="N249" s="28" t="s">
        <v>112</v>
      </c>
      <c r="R249" s="38">
        <v>4</v>
      </c>
      <c r="S249" s="56" t="s">
        <v>63</v>
      </c>
      <c r="T249" s="37" t="str">
        <f t="shared" si="247"/>
        <v>0.00</v>
      </c>
      <c r="U249" s="25">
        <f t="shared" ref="U249:U251" si="328">-$L249+T249</f>
        <v>-3</v>
      </c>
      <c r="V249" s="61">
        <f t="shared" si="321"/>
        <v>86.21</v>
      </c>
      <c r="W249" s="61">
        <f t="shared" si="322"/>
        <v>217.9</v>
      </c>
      <c r="X249" s="59">
        <f t="shared" si="323"/>
        <v>0.39564020192748961</v>
      </c>
      <c r="Y249" s="60">
        <f t="shared" si="324"/>
        <v>0.86209999999999998</v>
      </c>
      <c r="Z249" s="32">
        <f t="shared" si="325"/>
        <v>8621</v>
      </c>
      <c r="AA249" s="28" t="s">
        <v>64</v>
      </c>
      <c r="AE249" s="38" t="s">
        <v>301</v>
      </c>
      <c r="AH249" s="38" t="s">
        <v>301</v>
      </c>
      <c r="AS249" s="42" t="s">
        <v>59</v>
      </c>
      <c r="AT249" s="70">
        <v>4</v>
      </c>
      <c r="BG249" s="104" t="s">
        <v>301</v>
      </c>
      <c r="BH249" s="104" t="s">
        <v>301</v>
      </c>
      <c r="BK249" s="104" t="s">
        <v>301</v>
      </c>
      <c r="BL249" s="108" t="s">
        <v>293</v>
      </c>
    </row>
    <row r="250" spans="1:64" x14ac:dyDescent="0.2">
      <c r="A250" s="117">
        <v>45717</v>
      </c>
      <c r="B250" s="28" t="s">
        <v>251</v>
      </c>
      <c r="C250" s="48" t="s">
        <v>484</v>
      </c>
      <c r="D250" s="28" t="s">
        <v>344</v>
      </c>
      <c r="F250" s="28" t="s">
        <v>61</v>
      </c>
      <c r="G250" s="28" t="s">
        <v>62</v>
      </c>
      <c r="H250" s="28" t="s">
        <v>70</v>
      </c>
      <c r="I250" s="95" t="s">
        <v>307</v>
      </c>
      <c r="K250" s="28" t="s">
        <v>486</v>
      </c>
      <c r="L250" s="37">
        <v>0.5</v>
      </c>
      <c r="M250" s="94" t="s">
        <v>488</v>
      </c>
      <c r="N250" s="28" t="s">
        <v>112</v>
      </c>
      <c r="R250" s="38">
        <v>15</v>
      </c>
      <c r="S250" s="56" t="s">
        <v>63</v>
      </c>
      <c r="T250" s="37" t="str">
        <f t="shared" si="247"/>
        <v>0.00</v>
      </c>
      <c r="U250" s="25">
        <f t="shared" si="328"/>
        <v>-0.5</v>
      </c>
      <c r="V250" s="61">
        <f t="shared" si="321"/>
        <v>85.71</v>
      </c>
      <c r="W250" s="61">
        <f t="shared" si="322"/>
        <v>218.4</v>
      </c>
      <c r="X250" s="59">
        <f t="shared" si="323"/>
        <v>0.39244505494505488</v>
      </c>
      <c r="Y250" s="60">
        <f t="shared" si="324"/>
        <v>0.85709999999999997</v>
      </c>
      <c r="Z250" s="32">
        <f t="shared" si="325"/>
        <v>8571</v>
      </c>
      <c r="AA250" s="28" t="s">
        <v>64</v>
      </c>
      <c r="AE250" s="38" t="s">
        <v>301</v>
      </c>
      <c r="AH250" s="38" t="s">
        <v>301</v>
      </c>
      <c r="AS250" s="42" t="s">
        <v>59</v>
      </c>
      <c r="AT250" s="70">
        <v>15</v>
      </c>
      <c r="BG250" s="104" t="s">
        <v>301</v>
      </c>
      <c r="BH250" s="104" t="s">
        <v>301</v>
      </c>
      <c r="BK250" s="104" t="s">
        <v>301</v>
      </c>
      <c r="BL250" s="108" t="s">
        <v>356</v>
      </c>
    </row>
    <row r="251" spans="1:64" x14ac:dyDescent="0.2">
      <c r="A251" s="117">
        <v>45717</v>
      </c>
      <c r="B251" s="28" t="s">
        <v>251</v>
      </c>
      <c r="C251" s="48" t="s">
        <v>484</v>
      </c>
      <c r="D251" s="28" t="s">
        <v>344</v>
      </c>
      <c r="F251" s="28" t="s">
        <v>61</v>
      </c>
      <c r="G251" s="28" t="s">
        <v>62</v>
      </c>
      <c r="H251" s="28" t="s">
        <v>70</v>
      </c>
      <c r="I251" s="95" t="s">
        <v>307</v>
      </c>
      <c r="K251" s="28" t="s">
        <v>487</v>
      </c>
      <c r="L251" s="37">
        <v>0.5</v>
      </c>
      <c r="M251" s="94" t="s">
        <v>488</v>
      </c>
      <c r="N251" s="28" t="s">
        <v>112</v>
      </c>
      <c r="R251" s="38">
        <v>31</v>
      </c>
      <c r="S251" s="56" t="s">
        <v>63</v>
      </c>
      <c r="T251" s="37" t="str">
        <f t="shared" si="247"/>
        <v>0.00</v>
      </c>
      <c r="U251" s="25">
        <f t="shared" si="328"/>
        <v>-0.5</v>
      </c>
      <c r="V251" s="61">
        <f t="shared" si="321"/>
        <v>85.21</v>
      </c>
      <c r="W251" s="61">
        <f t="shared" si="322"/>
        <v>218.9</v>
      </c>
      <c r="X251" s="59">
        <f t="shared" si="323"/>
        <v>0.38926450433988119</v>
      </c>
      <c r="Y251" s="60">
        <f t="shared" si="324"/>
        <v>0.85209999999999997</v>
      </c>
      <c r="Z251" s="32">
        <f t="shared" si="325"/>
        <v>8521</v>
      </c>
      <c r="AA251" s="28" t="s">
        <v>64</v>
      </c>
      <c r="AE251" s="38" t="s">
        <v>301</v>
      </c>
      <c r="AH251" s="38" t="s">
        <v>301</v>
      </c>
      <c r="AS251" s="42" t="s">
        <v>59</v>
      </c>
      <c r="AT251" s="70">
        <v>31</v>
      </c>
      <c r="BG251" s="104" t="s">
        <v>301</v>
      </c>
      <c r="BH251" s="104" t="s">
        <v>301</v>
      </c>
      <c r="BK251" s="104" t="s">
        <v>301</v>
      </c>
      <c r="BL251" s="108" t="s">
        <v>356</v>
      </c>
    </row>
    <row r="252" spans="1:64" x14ac:dyDescent="0.2">
      <c r="A252" s="117">
        <v>45724</v>
      </c>
      <c r="B252" s="28" t="s">
        <v>251</v>
      </c>
      <c r="C252" s="48" t="s">
        <v>484</v>
      </c>
      <c r="D252" s="28" t="s">
        <v>344</v>
      </c>
      <c r="F252" s="28" t="s">
        <v>61</v>
      </c>
      <c r="G252" s="28" t="s">
        <v>62</v>
      </c>
      <c r="H252" s="28" t="s">
        <v>70</v>
      </c>
      <c r="I252" s="95" t="s">
        <v>307</v>
      </c>
      <c r="J252" s="95" t="s">
        <v>336</v>
      </c>
      <c r="K252" s="30" t="s">
        <v>489</v>
      </c>
      <c r="L252" s="37">
        <v>3</v>
      </c>
      <c r="M252" s="94" t="s">
        <v>490</v>
      </c>
      <c r="N252" s="28" t="s">
        <v>112</v>
      </c>
      <c r="R252" s="38">
        <v>4</v>
      </c>
      <c r="S252" s="56">
        <v>2</v>
      </c>
      <c r="T252" s="37" t="str">
        <f t="shared" si="247"/>
        <v>0.00</v>
      </c>
      <c r="U252" s="25">
        <f t="shared" ref="U252:U255" si="329">-$L252+T252</f>
        <v>-3</v>
      </c>
      <c r="V252" s="61">
        <f t="shared" si="321"/>
        <v>82.21</v>
      </c>
      <c r="W252" s="61">
        <f t="shared" si="322"/>
        <v>221.9</v>
      </c>
      <c r="X252" s="59">
        <f t="shared" si="323"/>
        <v>0.37048219918882375</v>
      </c>
      <c r="Y252" s="60">
        <f t="shared" si="324"/>
        <v>0.82209999999999994</v>
      </c>
      <c r="Z252" s="32">
        <f t="shared" si="325"/>
        <v>8221</v>
      </c>
      <c r="AA252" s="28" t="s">
        <v>64</v>
      </c>
      <c r="AE252" s="26">
        <v>1.6</v>
      </c>
      <c r="AH252" s="26">
        <v>1.93</v>
      </c>
      <c r="AS252" s="42" t="s">
        <v>59</v>
      </c>
      <c r="AT252" s="70">
        <v>4</v>
      </c>
      <c r="BG252" s="104">
        <f t="shared" ref="BG252" si="330">((AH252*(L252))-(L252))</f>
        <v>2.79</v>
      </c>
      <c r="BH252" s="104">
        <f t="shared" ref="BH252" si="331">0.94*(AH252-1)+1</f>
        <v>1.8741999999999999</v>
      </c>
      <c r="BK252" s="106">
        <v>1.6</v>
      </c>
      <c r="BL252" s="108" t="s">
        <v>293</v>
      </c>
    </row>
    <row r="253" spans="1:64" x14ac:dyDescent="0.2">
      <c r="A253" s="117">
        <v>45724</v>
      </c>
      <c r="B253" s="28" t="s">
        <v>251</v>
      </c>
      <c r="C253" s="48" t="s">
        <v>484</v>
      </c>
      <c r="D253" s="28" t="s">
        <v>344</v>
      </c>
      <c r="F253" s="28" t="s">
        <v>61</v>
      </c>
      <c r="G253" s="28" t="s">
        <v>62</v>
      </c>
      <c r="H253" s="28" t="s">
        <v>70</v>
      </c>
      <c r="I253" s="95" t="s">
        <v>307</v>
      </c>
      <c r="K253" s="28" t="s">
        <v>423</v>
      </c>
      <c r="L253" s="37">
        <v>2</v>
      </c>
      <c r="M253" s="94" t="s">
        <v>490</v>
      </c>
      <c r="N253" s="28" t="s">
        <v>112</v>
      </c>
      <c r="R253" s="38">
        <v>11</v>
      </c>
      <c r="S253" s="56" t="s">
        <v>63</v>
      </c>
      <c r="T253" s="37" t="str">
        <f t="shared" si="247"/>
        <v>0.00</v>
      </c>
      <c r="U253" s="25">
        <f t="shared" si="329"/>
        <v>-2</v>
      </c>
      <c r="V253" s="61">
        <f t="shared" si="321"/>
        <v>80.209999999999994</v>
      </c>
      <c r="W253" s="61">
        <f t="shared" si="322"/>
        <v>223.9</v>
      </c>
      <c r="X253" s="59">
        <f t="shared" si="323"/>
        <v>0.35824028584189366</v>
      </c>
      <c r="Y253" s="60">
        <f t="shared" si="324"/>
        <v>0.80209999999999992</v>
      </c>
      <c r="Z253" s="32">
        <f t="shared" si="325"/>
        <v>8020.9999999999991</v>
      </c>
      <c r="AA253" s="28" t="s">
        <v>64</v>
      </c>
      <c r="AE253" s="38" t="s">
        <v>301</v>
      </c>
      <c r="AH253" s="38" t="s">
        <v>301</v>
      </c>
      <c r="AS253" s="42" t="s">
        <v>59</v>
      </c>
      <c r="AT253" s="70">
        <v>11</v>
      </c>
      <c r="BG253" s="104" t="s">
        <v>301</v>
      </c>
      <c r="BH253" s="104" t="s">
        <v>301</v>
      </c>
      <c r="BK253" s="104" t="s">
        <v>301</v>
      </c>
      <c r="BL253" s="108" t="s">
        <v>293</v>
      </c>
    </row>
    <row r="254" spans="1:64" x14ac:dyDescent="0.2">
      <c r="A254" s="117">
        <v>45724</v>
      </c>
      <c r="B254" s="28" t="s">
        <v>251</v>
      </c>
      <c r="C254" s="48" t="s">
        <v>484</v>
      </c>
      <c r="D254" s="28" t="s">
        <v>344</v>
      </c>
      <c r="F254" s="28" t="s">
        <v>61</v>
      </c>
      <c r="G254" s="28" t="s">
        <v>62</v>
      </c>
      <c r="H254" s="28" t="s">
        <v>70</v>
      </c>
      <c r="I254" s="95" t="s">
        <v>307</v>
      </c>
      <c r="J254" s="95" t="s">
        <v>329</v>
      </c>
      <c r="K254" s="28" t="s">
        <v>486</v>
      </c>
      <c r="L254" s="37">
        <v>2</v>
      </c>
      <c r="M254" s="94" t="s">
        <v>490</v>
      </c>
      <c r="N254" s="28" t="s">
        <v>112</v>
      </c>
      <c r="R254" s="38">
        <v>14</v>
      </c>
      <c r="S254" s="56" t="s">
        <v>63</v>
      </c>
      <c r="T254" s="37" t="str">
        <f t="shared" si="247"/>
        <v>0.00</v>
      </c>
      <c r="U254" s="25">
        <f t="shared" si="329"/>
        <v>-2</v>
      </c>
      <c r="V254" s="61">
        <f t="shared" si="321"/>
        <v>78.209999999999994</v>
      </c>
      <c r="W254" s="61">
        <f t="shared" si="322"/>
        <v>225.9</v>
      </c>
      <c r="X254" s="59">
        <f t="shared" si="323"/>
        <v>0.34621513944223103</v>
      </c>
      <c r="Y254" s="60">
        <f t="shared" si="324"/>
        <v>0.78209999999999991</v>
      </c>
      <c r="Z254" s="32">
        <f t="shared" si="325"/>
        <v>7820.9999999999991</v>
      </c>
      <c r="AA254" s="28" t="s">
        <v>64</v>
      </c>
      <c r="AE254" s="26">
        <v>6.95</v>
      </c>
      <c r="AH254" s="26">
        <v>6.9</v>
      </c>
      <c r="AS254" s="42" t="s">
        <v>59</v>
      </c>
      <c r="AT254" s="70">
        <v>14</v>
      </c>
      <c r="BG254" s="104">
        <f>((AH254*(L254))-(L254))</f>
        <v>11.8</v>
      </c>
      <c r="BH254" s="104">
        <f t="shared" ref="BH254:BH255" si="332">0.94*(AH254-1)+1</f>
        <v>6.5460000000000003</v>
      </c>
      <c r="BK254" s="106">
        <v>6.95</v>
      </c>
      <c r="BL254" s="108" t="s">
        <v>293</v>
      </c>
    </row>
    <row r="255" spans="1:64" x14ac:dyDescent="0.2">
      <c r="A255" s="117">
        <v>45724</v>
      </c>
      <c r="B255" s="28" t="s">
        <v>251</v>
      </c>
      <c r="C255" s="48" t="s">
        <v>491</v>
      </c>
      <c r="D255" s="28" t="s">
        <v>344</v>
      </c>
      <c r="F255" s="28" t="s">
        <v>61</v>
      </c>
      <c r="G255" s="28" t="s">
        <v>62</v>
      </c>
      <c r="H255" s="28" t="s">
        <v>70</v>
      </c>
      <c r="I255" s="95" t="s">
        <v>307</v>
      </c>
      <c r="J255" s="95" t="s">
        <v>334</v>
      </c>
      <c r="K255" s="31" t="s">
        <v>492</v>
      </c>
      <c r="L255" s="37">
        <v>2</v>
      </c>
      <c r="M255" s="94" t="s">
        <v>493</v>
      </c>
      <c r="N255" s="28" t="s">
        <v>112</v>
      </c>
      <c r="R255" s="38">
        <v>8</v>
      </c>
      <c r="S255" s="56">
        <v>3</v>
      </c>
      <c r="T255" s="37" t="str">
        <f t="shared" si="247"/>
        <v>0.00</v>
      </c>
      <c r="U255" s="25">
        <f t="shared" si="329"/>
        <v>-2</v>
      </c>
      <c r="V255" s="61">
        <f t="shared" si="321"/>
        <v>76.209999999999994</v>
      </c>
      <c r="W255" s="61">
        <f t="shared" si="322"/>
        <v>227.9</v>
      </c>
      <c r="X255" s="59">
        <f t="shared" si="323"/>
        <v>0.33440105309346202</v>
      </c>
      <c r="Y255" s="60">
        <f t="shared" si="324"/>
        <v>0.76209999999999989</v>
      </c>
      <c r="Z255" s="32">
        <f t="shared" si="325"/>
        <v>7620.9999999999991</v>
      </c>
      <c r="AA255" s="28" t="s">
        <v>64</v>
      </c>
      <c r="AE255" s="26">
        <v>6.35</v>
      </c>
      <c r="AH255" s="26">
        <v>6</v>
      </c>
      <c r="AS255" s="42" t="s">
        <v>59</v>
      </c>
      <c r="AT255" s="70">
        <v>8</v>
      </c>
      <c r="BG255" s="104">
        <f t="shared" ref="BG255" si="333">((AH255*(L255))-(L255))</f>
        <v>10</v>
      </c>
      <c r="BH255" s="104">
        <f t="shared" si="332"/>
        <v>5.6999999999999993</v>
      </c>
      <c r="BK255" s="106">
        <v>6.35</v>
      </c>
      <c r="BL255" s="108" t="s">
        <v>293</v>
      </c>
    </row>
    <row r="256" spans="1:64" ht="17" x14ac:dyDescent="0.2">
      <c r="A256" s="117">
        <v>45738</v>
      </c>
      <c r="B256" s="28" t="s">
        <v>251</v>
      </c>
      <c r="C256" s="48" t="s">
        <v>494</v>
      </c>
      <c r="D256" s="28" t="s">
        <v>344</v>
      </c>
      <c r="F256" s="28" t="s">
        <v>61</v>
      </c>
      <c r="G256" s="28" t="s">
        <v>62</v>
      </c>
      <c r="H256" s="28" t="s">
        <v>66</v>
      </c>
      <c r="I256" s="95" t="s">
        <v>292</v>
      </c>
      <c r="K256" s="121" t="s">
        <v>495</v>
      </c>
      <c r="L256" s="37">
        <v>0.5</v>
      </c>
      <c r="M256" s="94" t="s">
        <v>496</v>
      </c>
      <c r="N256" s="28" t="s">
        <v>112</v>
      </c>
      <c r="R256" s="38">
        <v>81</v>
      </c>
      <c r="S256" s="56" t="s">
        <v>63</v>
      </c>
      <c r="T256" s="37" t="str">
        <f t="shared" si="247"/>
        <v>0.00</v>
      </c>
      <c r="U256" s="25">
        <f t="shared" ref="U256:U257" si="334">-$L256+T256</f>
        <v>-0.5</v>
      </c>
      <c r="V256" s="61">
        <f t="shared" si="321"/>
        <v>75.709999999999994</v>
      </c>
      <c r="W256" s="61">
        <f t="shared" si="322"/>
        <v>228.4</v>
      </c>
      <c r="X256" s="59">
        <f t="shared" si="323"/>
        <v>0.33147985989492118</v>
      </c>
      <c r="Y256" s="60">
        <f t="shared" si="324"/>
        <v>0.75709999999999988</v>
      </c>
      <c r="Z256" s="32">
        <f t="shared" si="325"/>
        <v>7570.9999999999991</v>
      </c>
      <c r="AA256" s="28" t="s">
        <v>64</v>
      </c>
      <c r="AE256" s="38" t="s">
        <v>301</v>
      </c>
      <c r="AH256" s="38" t="s">
        <v>301</v>
      </c>
      <c r="AS256" s="42" t="s">
        <v>59</v>
      </c>
      <c r="BG256" s="104" t="s">
        <v>301</v>
      </c>
      <c r="BH256" s="104" t="s">
        <v>301</v>
      </c>
      <c r="BK256" s="104" t="s">
        <v>301</v>
      </c>
      <c r="BL256" s="108" t="s">
        <v>356</v>
      </c>
    </row>
    <row r="257" spans="1:64" ht="17" x14ac:dyDescent="0.2">
      <c r="A257" s="117">
        <v>45738</v>
      </c>
      <c r="B257" s="28" t="s">
        <v>251</v>
      </c>
      <c r="C257" s="48" t="s">
        <v>494</v>
      </c>
      <c r="D257" s="28" t="s">
        <v>344</v>
      </c>
      <c r="F257" s="28" t="s">
        <v>61</v>
      </c>
      <c r="G257" s="28" t="s">
        <v>62</v>
      </c>
      <c r="H257" s="28" t="s">
        <v>66</v>
      </c>
      <c r="I257" s="95" t="s">
        <v>292</v>
      </c>
      <c r="K257" s="121" t="s">
        <v>495</v>
      </c>
      <c r="L257" s="37">
        <v>0.5</v>
      </c>
      <c r="M257" s="94" t="s">
        <v>496</v>
      </c>
      <c r="N257" s="28" t="s">
        <v>114</v>
      </c>
      <c r="R257" s="38">
        <v>14</v>
      </c>
      <c r="S257" s="56" t="s">
        <v>63</v>
      </c>
      <c r="T257" s="37" t="str">
        <f t="shared" si="247"/>
        <v>0.00</v>
      </c>
      <c r="U257" s="25">
        <f t="shared" si="334"/>
        <v>-0.5</v>
      </c>
      <c r="V257" s="61">
        <f t="shared" si="321"/>
        <v>75.209999999999994</v>
      </c>
      <c r="W257" s="61">
        <f t="shared" si="322"/>
        <v>228.9</v>
      </c>
      <c r="X257" s="59">
        <f t="shared" si="323"/>
        <v>0.32857142857142851</v>
      </c>
      <c r="Y257" s="60">
        <f t="shared" si="324"/>
        <v>0.75209999999999999</v>
      </c>
      <c r="Z257" s="32">
        <f t="shared" si="325"/>
        <v>7520.9999999999991</v>
      </c>
      <c r="AA257" s="28" t="s">
        <v>64</v>
      </c>
      <c r="AE257" s="38" t="s">
        <v>301</v>
      </c>
      <c r="AH257" s="38" t="s">
        <v>301</v>
      </c>
      <c r="AS257" s="42" t="s">
        <v>59</v>
      </c>
      <c r="BG257" s="104" t="s">
        <v>301</v>
      </c>
      <c r="BH257" s="104" t="s">
        <v>301</v>
      </c>
      <c r="BK257" s="104" t="s">
        <v>301</v>
      </c>
      <c r="BL257" s="108" t="s">
        <v>356</v>
      </c>
    </row>
    <row r="258" spans="1:64" x14ac:dyDescent="0.2">
      <c r="A258" s="92">
        <v>45749</v>
      </c>
      <c r="B258" s="28" t="s">
        <v>251</v>
      </c>
      <c r="C258" s="48" t="s">
        <v>498</v>
      </c>
      <c r="D258" s="28" t="s">
        <v>454</v>
      </c>
      <c r="F258" s="28" t="s">
        <v>61</v>
      </c>
      <c r="G258" s="28" t="s">
        <v>62</v>
      </c>
      <c r="H258" s="28" t="s">
        <v>66</v>
      </c>
      <c r="I258" s="95" t="s">
        <v>331</v>
      </c>
      <c r="J258" s="95" t="s">
        <v>308</v>
      </c>
      <c r="K258" s="28" t="s">
        <v>499</v>
      </c>
      <c r="L258" s="37">
        <v>1.5</v>
      </c>
      <c r="M258" s="94" t="s">
        <v>500</v>
      </c>
      <c r="N258" s="28" t="s">
        <v>112</v>
      </c>
      <c r="R258" s="38">
        <v>26</v>
      </c>
      <c r="S258" s="56" t="s">
        <v>63</v>
      </c>
      <c r="T258" s="37" t="str">
        <f t="shared" si="247"/>
        <v>0.00</v>
      </c>
      <c r="U258" s="25">
        <f t="shared" ref="U258:U259" si="335">-$L258+T258</f>
        <v>-1.5</v>
      </c>
      <c r="V258" s="61">
        <f t="shared" ref="V258:V259" si="336">V257+U258</f>
        <v>73.709999999999994</v>
      </c>
      <c r="W258" s="61">
        <f t="shared" ref="W258:W259" si="337">L258+W257</f>
        <v>230.4</v>
      </c>
      <c r="X258" s="59">
        <f t="shared" ref="X258:X259" si="338">SUM(V258/W258)</f>
        <v>0.31992187499999997</v>
      </c>
      <c r="Y258" s="60">
        <f t="shared" ref="Y258:Y259" si="339">V258/100</f>
        <v>0.73709999999999998</v>
      </c>
      <c r="Z258" s="32">
        <f t="shared" ref="Z258:Z259" si="340">V258*100</f>
        <v>7370.9999999999991</v>
      </c>
      <c r="AA258" s="28" t="s">
        <v>64</v>
      </c>
      <c r="AE258" s="26">
        <v>26</v>
      </c>
      <c r="AH258" s="26">
        <v>30</v>
      </c>
      <c r="AS258" s="42" t="s">
        <v>59</v>
      </c>
      <c r="AT258" s="70">
        <v>26</v>
      </c>
      <c r="BG258" s="104">
        <f t="shared" ref="BG258" si="341">((AH258*(L258))-(L258))</f>
        <v>43.5</v>
      </c>
      <c r="BH258" s="104">
        <f t="shared" ref="BH258" si="342">0.94*(AH258-1)+1</f>
        <v>28.259999999999998</v>
      </c>
      <c r="BK258" s="106">
        <v>22.6</v>
      </c>
      <c r="BL258" s="108" t="s">
        <v>293</v>
      </c>
    </row>
    <row r="259" spans="1:64" x14ac:dyDescent="0.2">
      <c r="A259" s="92">
        <v>45749</v>
      </c>
      <c r="B259" s="28" t="s">
        <v>251</v>
      </c>
      <c r="C259" s="48" t="s">
        <v>498</v>
      </c>
      <c r="D259" s="28" t="s">
        <v>454</v>
      </c>
      <c r="F259" s="28" t="s">
        <v>61</v>
      </c>
      <c r="G259" s="28" t="s">
        <v>62</v>
      </c>
      <c r="H259" s="28" t="s">
        <v>66</v>
      </c>
      <c r="I259" s="95" t="s">
        <v>331</v>
      </c>
      <c r="J259" s="95" t="s">
        <v>308</v>
      </c>
      <c r="K259" s="28" t="s">
        <v>499</v>
      </c>
      <c r="L259" s="37">
        <v>1.5</v>
      </c>
      <c r="M259" s="94" t="s">
        <v>500</v>
      </c>
      <c r="N259" s="28" t="s">
        <v>114</v>
      </c>
      <c r="R259" s="38">
        <v>7.5</v>
      </c>
      <c r="S259" s="56" t="s">
        <v>63</v>
      </c>
      <c r="T259" s="37" t="str">
        <f t="shared" si="247"/>
        <v>0.00</v>
      </c>
      <c r="U259" s="25">
        <f t="shared" si="335"/>
        <v>-1.5</v>
      </c>
      <c r="V259" s="61">
        <f t="shared" si="336"/>
        <v>72.209999999999994</v>
      </c>
      <c r="W259" s="61">
        <f t="shared" si="337"/>
        <v>231.9</v>
      </c>
      <c r="X259" s="59">
        <f t="shared" si="338"/>
        <v>0.31138421733505817</v>
      </c>
      <c r="Y259" s="60">
        <f t="shared" si="339"/>
        <v>0.72209999999999996</v>
      </c>
      <c r="Z259" s="32">
        <f t="shared" si="340"/>
        <v>7220.9999999999991</v>
      </c>
      <c r="AA259" s="28" t="s">
        <v>64</v>
      </c>
      <c r="AE259" s="26">
        <v>7.5</v>
      </c>
      <c r="AH259" s="26">
        <v>4.12</v>
      </c>
      <c r="AS259" s="42" t="s">
        <v>59</v>
      </c>
      <c r="AT259" s="70">
        <v>7.5</v>
      </c>
      <c r="BG259" s="104">
        <f t="shared" ref="BG259" si="343">((AH259*(L259))-(L259))</f>
        <v>4.68</v>
      </c>
      <c r="BH259" s="104">
        <f t="shared" ref="BH259" si="344">0.94*(AH259-1)+1</f>
        <v>3.9327999999999999</v>
      </c>
      <c r="BK259" s="106">
        <v>4.0999999999999996</v>
      </c>
      <c r="BL259" s="108" t="s">
        <v>293</v>
      </c>
    </row>
    <row r="260" spans="1:64" x14ac:dyDescent="0.2">
      <c r="A260" s="92">
        <v>45752</v>
      </c>
      <c r="B260" s="28" t="s">
        <v>251</v>
      </c>
      <c r="C260" s="48" t="s">
        <v>501</v>
      </c>
      <c r="D260" s="28" t="s">
        <v>344</v>
      </c>
      <c r="F260" s="28" t="s">
        <v>61</v>
      </c>
      <c r="G260" s="28" t="s">
        <v>62</v>
      </c>
      <c r="H260" s="28" t="s">
        <v>70</v>
      </c>
      <c r="I260" s="95" t="s">
        <v>331</v>
      </c>
      <c r="K260" s="28" t="s">
        <v>502</v>
      </c>
      <c r="L260" s="37">
        <v>1</v>
      </c>
      <c r="M260" s="94" t="s">
        <v>503</v>
      </c>
      <c r="N260" s="28" t="s">
        <v>112</v>
      </c>
      <c r="R260" s="38">
        <v>26</v>
      </c>
      <c r="S260" s="56" t="s">
        <v>63</v>
      </c>
      <c r="T260" s="37" t="str">
        <f t="shared" si="247"/>
        <v>0.00</v>
      </c>
      <c r="U260" s="25">
        <f t="shared" ref="U260:U261" si="345">-$L260+T260</f>
        <v>-1</v>
      </c>
      <c r="V260" s="61">
        <f t="shared" ref="V260:V261" si="346">V259+U260</f>
        <v>71.209999999999994</v>
      </c>
      <c r="W260" s="61">
        <f t="shared" ref="W260:W261" si="347">L260+W259</f>
        <v>232.9</v>
      </c>
      <c r="X260" s="59">
        <f t="shared" ref="X260:X261" si="348">SUM(V260/W260)</f>
        <v>0.30575354229282953</v>
      </c>
      <c r="Y260" s="60">
        <f t="shared" ref="Y260:Y261" si="349">V260/100</f>
        <v>0.71209999999999996</v>
      </c>
      <c r="Z260" s="32">
        <f t="shared" ref="Z260:Z261" si="350">V260*100</f>
        <v>7120.9999999999991</v>
      </c>
      <c r="AA260" s="28" t="s">
        <v>64</v>
      </c>
      <c r="AE260" s="38" t="s">
        <v>301</v>
      </c>
      <c r="AH260" s="38" t="s">
        <v>301</v>
      </c>
      <c r="AS260" s="42" t="s">
        <v>59</v>
      </c>
      <c r="BG260" s="104" t="s">
        <v>301</v>
      </c>
      <c r="BH260" s="104" t="s">
        <v>301</v>
      </c>
      <c r="BK260" s="104" t="s">
        <v>301</v>
      </c>
      <c r="BL260" s="108" t="s">
        <v>356</v>
      </c>
    </row>
    <row r="261" spans="1:64" x14ac:dyDescent="0.2">
      <c r="A261" s="92">
        <v>45752</v>
      </c>
      <c r="B261" s="28" t="s">
        <v>251</v>
      </c>
      <c r="C261" s="48" t="s">
        <v>501</v>
      </c>
      <c r="D261" s="28" t="s">
        <v>344</v>
      </c>
      <c r="F261" s="28" t="s">
        <v>61</v>
      </c>
      <c r="G261" s="28" t="s">
        <v>62</v>
      </c>
      <c r="H261" s="28" t="s">
        <v>70</v>
      </c>
      <c r="I261" s="95" t="s">
        <v>331</v>
      </c>
      <c r="K261" s="28" t="s">
        <v>502</v>
      </c>
      <c r="L261" s="37">
        <v>1</v>
      </c>
      <c r="M261" s="94" t="s">
        <v>503</v>
      </c>
      <c r="N261" s="28" t="s">
        <v>114</v>
      </c>
      <c r="R261" s="38">
        <v>7.25</v>
      </c>
      <c r="S261" s="56" t="s">
        <v>63</v>
      </c>
      <c r="T261" s="37" t="str">
        <f t="shared" si="247"/>
        <v>0.00</v>
      </c>
      <c r="U261" s="25">
        <f t="shared" si="345"/>
        <v>-1</v>
      </c>
      <c r="V261" s="61">
        <f t="shared" si="346"/>
        <v>70.209999999999994</v>
      </c>
      <c r="W261" s="61">
        <f t="shared" si="347"/>
        <v>233.9</v>
      </c>
      <c r="X261" s="59">
        <f t="shared" si="348"/>
        <v>0.30017101325352713</v>
      </c>
      <c r="Y261" s="60">
        <f t="shared" si="349"/>
        <v>0.70209999999999995</v>
      </c>
      <c r="Z261" s="32">
        <f t="shared" si="350"/>
        <v>7020.9999999999991</v>
      </c>
      <c r="AA261" s="28" t="s">
        <v>64</v>
      </c>
      <c r="AE261" s="38" t="s">
        <v>301</v>
      </c>
      <c r="AH261" s="38" t="s">
        <v>301</v>
      </c>
      <c r="AS261" s="42" t="s">
        <v>59</v>
      </c>
      <c r="BG261" s="104" t="s">
        <v>301</v>
      </c>
      <c r="BH261" s="104" t="s">
        <v>301</v>
      </c>
      <c r="BK261" s="104" t="s">
        <v>301</v>
      </c>
      <c r="BL261" s="108" t="s">
        <v>356</v>
      </c>
    </row>
    <row r="262" spans="1:64" x14ac:dyDescent="0.2">
      <c r="A262" s="92">
        <v>45752</v>
      </c>
      <c r="B262" s="28" t="s">
        <v>251</v>
      </c>
      <c r="C262" s="48" t="s">
        <v>505</v>
      </c>
      <c r="D262" s="28" t="s">
        <v>344</v>
      </c>
      <c r="F262" s="28" t="s">
        <v>61</v>
      </c>
      <c r="G262" s="28" t="s">
        <v>62</v>
      </c>
      <c r="H262" s="28" t="s">
        <v>70</v>
      </c>
      <c r="I262" s="95" t="s">
        <v>292</v>
      </c>
      <c r="J262" s="95" t="s">
        <v>504</v>
      </c>
      <c r="K262" s="28" t="s">
        <v>492</v>
      </c>
      <c r="L262" s="37">
        <v>2</v>
      </c>
      <c r="M262" s="94" t="s">
        <v>506</v>
      </c>
      <c r="N262" s="28" t="s">
        <v>112</v>
      </c>
      <c r="R262" s="38">
        <v>21</v>
      </c>
      <c r="S262" s="56" t="s">
        <v>63</v>
      </c>
      <c r="T262" s="37" t="str">
        <f t="shared" si="247"/>
        <v>0.00</v>
      </c>
      <c r="U262" s="25">
        <f t="shared" ref="U262:U263" si="351">-$L262+T262</f>
        <v>-2</v>
      </c>
      <c r="V262" s="61">
        <f t="shared" ref="V262:V263" si="352">V261+U262</f>
        <v>68.209999999999994</v>
      </c>
      <c r="W262" s="61">
        <f t="shared" ref="W262:W263" si="353">L262+W261</f>
        <v>235.9</v>
      </c>
      <c r="X262" s="59">
        <f t="shared" ref="X262:X263" si="354">SUM(V262/W262)</f>
        <v>0.28914794404408645</v>
      </c>
      <c r="Y262" s="60">
        <f t="shared" ref="Y262:Y263" si="355">V262/100</f>
        <v>0.68209999999999993</v>
      </c>
      <c r="Z262" s="32">
        <f t="shared" ref="Z262:Z263" si="356">V262*100</f>
        <v>6820.9999999999991</v>
      </c>
      <c r="AA262" s="28" t="s">
        <v>64</v>
      </c>
      <c r="AE262" s="38" t="s">
        <v>301</v>
      </c>
      <c r="AH262" s="38" t="s">
        <v>301</v>
      </c>
      <c r="AS262" s="42" t="s">
        <v>59</v>
      </c>
      <c r="AT262" s="70">
        <v>17</v>
      </c>
      <c r="BG262" s="104" t="s">
        <v>301</v>
      </c>
      <c r="BH262" s="104" t="s">
        <v>301</v>
      </c>
      <c r="BK262" s="104" t="s">
        <v>301</v>
      </c>
      <c r="BL262" s="108" t="s">
        <v>356</v>
      </c>
    </row>
    <row r="263" spans="1:64" x14ac:dyDescent="0.2">
      <c r="A263" s="92">
        <v>45752</v>
      </c>
      <c r="B263" s="28" t="s">
        <v>251</v>
      </c>
      <c r="C263" s="48" t="s">
        <v>505</v>
      </c>
      <c r="D263" s="28" t="s">
        <v>344</v>
      </c>
      <c r="F263" s="28" t="s">
        <v>61</v>
      </c>
      <c r="G263" s="28" t="s">
        <v>62</v>
      </c>
      <c r="H263" s="28" t="s">
        <v>70</v>
      </c>
      <c r="I263" s="95" t="s">
        <v>292</v>
      </c>
      <c r="J263" s="95" t="s">
        <v>504</v>
      </c>
      <c r="K263" s="28" t="s">
        <v>492</v>
      </c>
      <c r="L263" s="37">
        <v>2</v>
      </c>
      <c r="M263" s="94" t="s">
        <v>506</v>
      </c>
      <c r="N263" s="28" t="s">
        <v>114</v>
      </c>
      <c r="R263" s="38">
        <v>6</v>
      </c>
      <c r="S263" s="56" t="s">
        <v>63</v>
      </c>
      <c r="T263" s="37" t="str">
        <f t="shared" si="247"/>
        <v>0.00</v>
      </c>
      <c r="U263" s="25">
        <f t="shared" si="351"/>
        <v>-2</v>
      </c>
      <c r="V263" s="61">
        <f t="shared" si="352"/>
        <v>66.209999999999994</v>
      </c>
      <c r="W263" s="61">
        <f t="shared" si="353"/>
        <v>237.9</v>
      </c>
      <c r="X263" s="59">
        <f t="shared" si="354"/>
        <v>0.27831021437578812</v>
      </c>
      <c r="Y263" s="60">
        <f t="shared" si="355"/>
        <v>0.66209999999999991</v>
      </c>
      <c r="Z263" s="32">
        <f t="shared" si="356"/>
        <v>6620.9999999999991</v>
      </c>
      <c r="AA263" s="28" t="s">
        <v>64</v>
      </c>
      <c r="AE263" s="38" t="s">
        <v>301</v>
      </c>
      <c r="AH263" s="38" t="s">
        <v>301</v>
      </c>
      <c r="AS263" s="42" t="s">
        <v>59</v>
      </c>
      <c r="AT263" s="70">
        <v>4.5</v>
      </c>
      <c r="BG263" s="104" t="s">
        <v>301</v>
      </c>
      <c r="BH263" s="104" t="s">
        <v>301</v>
      </c>
      <c r="BK263" s="104" t="s">
        <v>301</v>
      </c>
      <c r="BL263" s="108" t="s">
        <v>356</v>
      </c>
    </row>
    <row r="264" spans="1:64" x14ac:dyDescent="0.2">
      <c r="A264" s="117">
        <v>45759</v>
      </c>
      <c r="B264" s="28" t="s">
        <v>251</v>
      </c>
      <c r="C264" s="119" t="s">
        <v>498</v>
      </c>
      <c r="D264" s="124" t="s">
        <v>344</v>
      </c>
      <c r="E264" s="123"/>
      <c r="F264" s="28" t="s">
        <v>61</v>
      </c>
      <c r="G264" s="28" t="s">
        <v>62</v>
      </c>
      <c r="H264" s="119" t="s">
        <v>70</v>
      </c>
      <c r="I264" s="125" t="s">
        <v>331</v>
      </c>
      <c r="J264" s="120"/>
      <c r="K264" s="119" t="s">
        <v>499</v>
      </c>
      <c r="L264" s="122">
        <v>1.5</v>
      </c>
      <c r="M264" s="94" t="s">
        <v>507</v>
      </c>
      <c r="N264" s="28" t="s">
        <v>112</v>
      </c>
      <c r="R264" s="38">
        <v>15</v>
      </c>
      <c r="S264" s="56" t="s">
        <v>63</v>
      </c>
      <c r="T264" s="37" t="str">
        <f t="shared" si="247"/>
        <v>0.00</v>
      </c>
      <c r="U264" s="25">
        <f t="shared" ref="U264:U265" si="357">-$L264+T264</f>
        <v>-1.5</v>
      </c>
      <c r="V264" s="61">
        <f t="shared" ref="V264:V265" si="358">V263+U264</f>
        <v>64.709999999999994</v>
      </c>
      <c r="W264" s="61">
        <f t="shared" ref="W264:W265" si="359">L264+W263</f>
        <v>239.4</v>
      </c>
      <c r="X264" s="59">
        <f t="shared" ref="X264:X265" si="360">SUM(V264/W264)</f>
        <v>0.27030075187969921</v>
      </c>
      <c r="Y264" s="60">
        <f t="shared" ref="Y264:Y265" si="361">V264/100</f>
        <v>0.6470999999999999</v>
      </c>
      <c r="Z264" s="32">
        <f t="shared" ref="Z264:Z265" si="362">V264*100</f>
        <v>6470.9999999999991</v>
      </c>
      <c r="AA264" s="28" t="s">
        <v>64</v>
      </c>
      <c r="AE264" s="38" t="s">
        <v>301</v>
      </c>
      <c r="AH264" s="38" t="s">
        <v>301</v>
      </c>
      <c r="AS264" s="42" t="s">
        <v>59</v>
      </c>
      <c r="BG264" s="104" t="s">
        <v>301</v>
      </c>
      <c r="BH264" s="104" t="s">
        <v>301</v>
      </c>
      <c r="BK264" s="104" t="s">
        <v>301</v>
      </c>
      <c r="BL264" s="108" t="s">
        <v>356</v>
      </c>
    </row>
    <row r="265" spans="1:64" x14ac:dyDescent="0.2">
      <c r="A265" s="117">
        <v>45759</v>
      </c>
      <c r="B265" s="28" t="s">
        <v>251</v>
      </c>
      <c r="C265" s="119" t="s">
        <v>498</v>
      </c>
      <c r="D265" s="124" t="s">
        <v>344</v>
      </c>
      <c r="E265" s="123"/>
      <c r="F265" s="28" t="s">
        <v>61</v>
      </c>
      <c r="G265" s="28" t="s">
        <v>62</v>
      </c>
      <c r="H265" s="119" t="s">
        <v>70</v>
      </c>
      <c r="I265" s="125" t="s">
        <v>331</v>
      </c>
      <c r="J265" s="120"/>
      <c r="K265" s="119" t="s">
        <v>499</v>
      </c>
      <c r="L265" s="122">
        <v>1.5</v>
      </c>
      <c r="M265" s="94" t="s">
        <v>507</v>
      </c>
      <c r="N265" s="28" t="s">
        <v>114</v>
      </c>
      <c r="R265" s="38">
        <v>4.5</v>
      </c>
      <c r="S265" s="56" t="s">
        <v>63</v>
      </c>
      <c r="T265" s="37" t="str">
        <f t="shared" si="247"/>
        <v>0.00</v>
      </c>
      <c r="U265" s="25">
        <f t="shared" si="357"/>
        <v>-1.5</v>
      </c>
      <c r="V265" s="61">
        <f t="shared" si="358"/>
        <v>63.209999999999994</v>
      </c>
      <c r="W265" s="61">
        <f t="shared" si="359"/>
        <v>240.9</v>
      </c>
      <c r="X265" s="59">
        <f t="shared" si="360"/>
        <v>0.26239103362391031</v>
      </c>
      <c r="Y265" s="60">
        <f t="shared" si="361"/>
        <v>0.63209999999999988</v>
      </c>
      <c r="Z265" s="32">
        <f t="shared" si="362"/>
        <v>6320.9999999999991</v>
      </c>
      <c r="AA265" s="28" t="s">
        <v>64</v>
      </c>
      <c r="AE265" s="38" t="s">
        <v>301</v>
      </c>
      <c r="AH265" s="38" t="s">
        <v>301</v>
      </c>
      <c r="AS265" s="42" t="s">
        <v>59</v>
      </c>
      <c r="BG265" s="104" t="s">
        <v>301</v>
      </c>
      <c r="BH265" s="104" t="s">
        <v>301</v>
      </c>
      <c r="BK265" s="104" t="s">
        <v>301</v>
      </c>
      <c r="BL265" s="108" t="s">
        <v>356</v>
      </c>
    </row>
    <row r="266" spans="1:64" x14ac:dyDescent="0.2">
      <c r="A266" s="117">
        <v>45836</v>
      </c>
      <c r="B266" s="28" t="s">
        <v>251</v>
      </c>
      <c r="C266" s="48" t="s">
        <v>509</v>
      </c>
      <c r="D266" s="28" t="s">
        <v>344</v>
      </c>
      <c r="F266" s="28" t="s">
        <v>61</v>
      </c>
      <c r="G266" s="28" t="s">
        <v>62</v>
      </c>
      <c r="H266" s="28" t="s">
        <v>405</v>
      </c>
      <c r="I266" s="95" t="s">
        <v>292</v>
      </c>
      <c r="K266" s="28" t="s">
        <v>510</v>
      </c>
      <c r="L266" s="37">
        <v>2</v>
      </c>
      <c r="M266" s="94" t="s">
        <v>511</v>
      </c>
      <c r="N266" s="28" t="s">
        <v>112</v>
      </c>
      <c r="R266" s="38">
        <v>8</v>
      </c>
      <c r="S266" s="56" t="s">
        <v>63</v>
      </c>
      <c r="T266" s="37" t="str">
        <f t="shared" si="247"/>
        <v>0.00</v>
      </c>
      <c r="U266" s="25">
        <f t="shared" ref="U266:U267" si="363">-$L266+T266</f>
        <v>-2</v>
      </c>
      <c r="V266" s="61">
        <f t="shared" ref="V266:V267" si="364">V265+U266</f>
        <v>61.209999999999994</v>
      </c>
      <c r="W266" s="61">
        <f t="shared" ref="W266:W267" si="365">L266+W265</f>
        <v>242.9</v>
      </c>
      <c r="X266" s="59">
        <f t="shared" ref="X266:X267" si="366">SUM(V266/W266)</f>
        <v>0.2519967064635652</v>
      </c>
      <c r="Y266" s="60">
        <f t="shared" ref="Y266:Y267" si="367">V266/100</f>
        <v>0.61209999999999998</v>
      </c>
      <c r="Z266" s="32">
        <f t="shared" ref="Z266:Z267" si="368">V266*100</f>
        <v>6120.9999999999991</v>
      </c>
      <c r="AA266" s="28" t="s">
        <v>64</v>
      </c>
      <c r="AE266" s="38" t="s">
        <v>301</v>
      </c>
      <c r="AH266" s="38" t="s">
        <v>301</v>
      </c>
      <c r="AS266" s="42" t="s">
        <v>59</v>
      </c>
      <c r="BG266" s="104" t="s">
        <v>301</v>
      </c>
      <c r="BH266" s="104" t="s">
        <v>301</v>
      </c>
      <c r="BK266" s="104" t="s">
        <v>301</v>
      </c>
      <c r="BL266" s="108" t="s">
        <v>293</v>
      </c>
    </row>
    <row r="267" spans="1:64" x14ac:dyDescent="0.2">
      <c r="A267" s="117">
        <v>45836</v>
      </c>
      <c r="B267" s="28" t="s">
        <v>251</v>
      </c>
      <c r="C267" s="48" t="s">
        <v>509</v>
      </c>
      <c r="D267" s="28" t="s">
        <v>344</v>
      </c>
      <c r="F267" s="28" t="s">
        <v>61</v>
      </c>
      <c r="G267" s="28" t="s">
        <v>62</v>
      </c>
      <c r="H267" s="28" t="s">
        <v>405</v>
      </c>
      <c r="I267" s="95" t="s">
        <v>292</v>
      </c>
      <c r="J267" s="95" t="s">
        <v>292</v>
      </c>
      <c r="K267" s="30" t="s">
        <v>346</v>
      </c>
      <c r="L267" s="37">
        <v>1</v>
      </c>
      <c r="M267" s="94" t="s">
        <v>512</v>
      </c>
      <c r="N267" s="28" t="s">
        <v>112</v>
      </c>
      <c r="R267" s="38">
        <v>23</v>
      </c>
      <c r="S267" s="56">
        <v>2</v>
      </c>
      <c r="T267" s="37" t="str">
        <f t="shared" si="247"/>
        <v>0.00</v>
      </c>
      <c r="U267" s="25">
        <f t="shared" si="363"/>
        <v>-1</v>
      </c>
      <c r="V267" s="61">
        <f t="shared" si="364"/>
        <v>60.209999999999994</v>
      </c>
      <c r="W267" s="61">
        <f t="shared" si="365"/>
        <v>243.9</v>
      </c>
      <c r="X267" s="59">
        <f t="shared" si="366"/>
        <v>0.24686346863468631</v>
      </c>
      <c r="Y267" s="60">
        <f t="shared" si="367"/>
        <v>0.60209999999999997</v>
      </c>
      <c r="Z267" s="32">
        <f t="shared" si="368"/>
        <v>6020.9999999999991</v>
      </c>
      <c r="AA267" s="28" t="s">
        <v>64</v>
      </c>
      <c r="AE267" s="38">
        <v>23</v>
      </c>
      <c r="AH267" s="38">
        <v>19.809999999999999</v>
      </c>
      <c r="AS267" s="42" t="s">
        <v>59</v>
      </c>
      <c r="AT267" s="70">
        <v>23</v>
      </c>
      <c r="BG267" s="104">
        <f>((AH267*(L267))-(L267))</f>
        <v>18.809999999999999</v>
      </c>
      <c r="BH267" s="104">
        <f t="shared" ref="BH267" si="369">0.94*(AH267-1)+1</f>
        <v>18.681399999999996</v>
      </c>
      <c r="BK267" s="104">
        <v>19</v>
      </c>
      <c r="BL267" s="108" t="s">
        <v>293</v>
      </c>
    </row>
    <row r="268" spans="1:64" x14ac:dyDescent="0.2">
      <c r="A268" s="117">
        <v>45927</v>
      </c>
      <c r="B268" s="28" t="s">
        <v>251</v>
      </c>
      <c r="C268" s="48" t="s">
        <v>514</v>
      </c>
      <c r="D268" s="28" t="s">
        <v>344</v>
      </c>
      <c r="F268" s="28" t="s">
        <v>61</v>
      </c>
      <c r="G268" s="28" t="s">
        <v>62</v>
      </c>
      <c r="H268" s="28" t="s">
        <v>66</v>
      </c>
      <c r="I268" s="95" t="s">
        <v>292</v>
      </c>
      <c r="K268" s="28" t="s">
        <v>515</v>
      </c>
      <c r="L268" s="37">
        <v>0.5</v>
      </c>
      <c r="M268" s="94" t="s">
        <v>516</v>
      </c>
      <c r="N268" s="28" t="s">
        <v>112</v>
      </c>
      <c r="R268" s="38">
        <v>26</v>
      </c>
      <c r="S268" s="56" t="s">
        <v>63</v>
      </c>
      <c r="T268" s="37" t="str">
        <f t="shared" si="247"/>
        <v>0.00</v>
      </c>
      <c r="U268" s="25">
        <f t="shared" ref="U268:U270" si="370">-$L268+T268</f>
        <v>-0.5</v>
      </c>
      <c r="V268" s="61">
        <f t="shared" ref="V268:V270" si="371">V267+U268</f>
        <v>59.709999999999994</v>
      </c>
      <c r="W268" s="61">
        <f t="shared" ref="W268:W270" si="372">L268+W267</f>
        <v>244.4</v>
      </c>
      <c r="X268" s="59">
        <f t="shared" ref="X268:X270" si="373">SUM(V268/W268)</f>
        <v>0.24431260229132568</v>
      </c>
      <c r="Y268" s="60">
        <f t="shared" ref="Y268:Y270" si="374">V268/100</f>
        <v>0.59709999999999996</v>
      </c>
      <c r="Z268" s="32">
        <f t="shared" ref="Z268:Z270" si="375">V268*100</f>
        <v>5970.9999999999991</v>
      </c>
      <c r="AA268" s="28" t="s">
        <v>64</v>
      </c>
      <c r="AE268" s="38" t="s">
        <v>301</v>
      </c>
      <c r="AH268" s="38" t="s">
        <v>301</v>
      </c>
      <c r="AS268" s="42" t="s">
        <v>59</v>
      </c>
      <c r="BG268" s="104" t="s">
        <v>301</v>
      </c>
      <c r="BH268" s="104" t="s">
        <v>301</v>
      </c>
      <c r="BL268" s="108"/>
    </row>
    <row r="269" spans="1:64" x14ac:dyDescent="0.2">
      <c r="A269" s="117">
        <v>45927</v>
      </c>
      <c r="B269" s="28" t="s">
        <v>251</v>
      </c>
      <c r="C269" s="48" t="s">
        <v>517</v>
      </c>
      <c r="D269" s="28" t="s">
        <v>344</v>
      </c>
      <c r="F269" s="28" t="s">
        <v>61</v>
      </c>
      <c r="G269" s="28" t="s">
        <v>62</v>
      </c>
      <c r="H269" s="28" t="s">
        <v>66</v>
      </c>
      <c r="I269" s="95" t="s">
        <v>292</v>
      </c>
      <c r="J269" s="95" t="s">
        <v>308</v>
      </c>
      <c r="K269" s="30" t="s">
        <v>497</v>
      </c>
      <c r="L269" s="37">
        <v>2</v>
      </c>
      <c r="M269" s="94" t="s">
        <v>518</v>
      </c>
      <c r="N269" s="28" t="s">
        <v>112</v>
      </c>
      <c r="R269" s="38">
        <v>6</v>
      </c>
      <c r="S269" s="56">
        <v>2</v>
      </c>
      <c r="T269" s="37" t="str">
        <f t="shared" si="247"/>
        <v>0.00</v>
      </c>
      <c r="U269" s="25">
        <f t="shared" si="370"/>
        <v>-2</v>
      </c>
      <c r="V269" s="61">
        <f t="shared" si="371"/>
        <v>57.709999999999994</v>
      </c>
      <c r="W269" s="61">
        <f t="shared" si="372"/>
        <v>246.4</v>
      </c>
      <c r="X269" s="59">
        <f t="shared" si="373"/>
        <v>0.2342126623376623</v>
      </c>
      <c r="Y269" s="60">
        <f t="shared" si="374"/>
        <v>0.57709999999999995</v>
      </c>
      <c r="Z269" s="32">
        <f t="shared" si="375"/>
        <v>5770.9999999999991</v>
      </c>
      <c r="AA269" s="28" t="s">
        <v>64</v>
      </c>
      <c r="AE269" s="26">
        <v>6</v>
      </c>
      <c r="AH269" s="38">
        <v>5.44</v>
      </c>
      <c r="AS269" s="42" t="s">
        <v>59</v>
      </c>
      <c r="AT269" s="70">
        <v>6</v>
      </c>
      <c r="BG269" s="104">
        <f t="shared" ref="BG269:BG270" si="376">((AH269*(L269))-(L269))</f>
        <v>8.8800000000000008</v>
      </c>
      <c r="BH269" s="104">
        <f t="shared" ref="BH269:BH270" si="377">0.94*(AH269-1)+1</f>
        <v>5.1736000000000004</v>
      </c>
      <c r="BL269" s="108"/>
    </row>
    <row r="270" spans="1:64" x14ac:dyDescent="0.2">
      <c r="A270" s="117">
        <v>45927</v>
      </c>
      <c r="B270" s="28" t="s">
        <v>251</v>
      </c>
      <c r="C270" s="48" t="s">
        <v>517</v>
      </c>
      <c r="D270" s="28" t="s">
        <v>344</v>
      </c>
      <c r="F270" s="28" t="s">
        <v>61</v>
      </c>
      <c r="G270" s="28" t="s">
        <v>62</v>
      </c>
      <c r="H270" s="28" t="s">
        <v>66</v>
      </c>
      <c r="I270" s="95" t="s">
        <v>292</v>
      </c>
      <c r="J270" s="95" t="s">
        <v>330</v>
      </c>
      <c r="K270" s="28" t="s">
        <v>519</v>
      </c>
      <c r="L270" s="37">
        <v>1</v>
      </c>
      <c r="M270" s="94" t="s">
        <v>520</v>
      </c>
      <c r="N270" s="28" t="s">
        <v>112</v>
      </c>
      <c r="R270" s="38">
        <v>11</v>
      </c>
      <c r="S270" s="56" t="s">
        <v>63</v>
      </c>
      <c r="T270" s="37" t="str">
        <f t="shared" si="247"/>
        <v>0.00</v>
      </c>
      <c r="U270" s="25">
        <f t="shared" si="370"/>
        <v>-1</v>
      </c>
      <c r="V270" s="61">
        <f t="shared" si="371"/>
        <v>56.709999999999994</v>
      </c>
      <c r="W270" s="61">
        <f t="shared" si="372"/>
        <v>247.4</v>
      </c>
      <c r="X270" s="59">
        <f t="shared" si="373"/>
        <v>0.22922392886014548</v>
      </c>
      <c r="Y270" s="60">
        <f t="shared" si="374"/>
        <v>0.56709999999999994</v>
      </c>
      <c r="Z270" s="32">
        <f t="shared" si="375"/>
        <v>5670.9999999999991</v>
      </c>
      <c r="AA270" s="28" t="s">
        <v>64</v>
      </c>
      <c r="AE270" s="38">
        <v>11</v>
      </c>
      <c r="AH270" s="38">
        <v>6.28</v>
      </c>
      <c r="AS270" s="42" t="s">
        <v>59</v>
      </c>
      <c r="AT270" s="70">
        <v>11</v>
      </c>
      <c r="BG270" s="104">
        <f t="shared" si="376"/>
        <v>5.28</v>
      </c>
      <c r="BH270" s="104">
        <f t="shared" si="377"/>
        <v>5.9631999999999996</v>
      </c>
      <c r="BL270" s="108"/>
    </row>
    <row r="271" spans="1:64" x14ac:dyDescent="0.2">
      <c r="A271" s="117">
        <v>45934</v>
      </c>
      <c r="B271" s="28" t="s">
        <v>251</v>
      </c>
      <c r="C271" s="48" t="s">
        <v>521</v>
      </c>
      <c r="D271" s="28" t="s">
        <v>344</v>
      </c>
      <c r="F271" s="28" t="s">
        <v>61</v>
      </c>
      <c r="G271" s="28" t="s">
        <v>62</v>
      </c>
      <c r="H271" s="28" t="s">
        <v>70</v>
      </c>
      <c r="I271" s="95" t="s">
        <v>329</v>
      </c>
      <c r="J271" s="95" t="s">
        <v>393</v>
      </c>
      <c r="K271" s="28" t="s">
        <v>522</v>
      </c>
      <c r="L271" s="37">
        <v>0.5</v>
      </c>
      <c r="M271" s="94" t="s">
        <v>523</v>
      </c>
      <c r="N271" s="28" t="s">
        <v>112</v>
      </c>
      <c r="R271" s="38">
        <v>201</v>
      </c>
      <c r="S271" s="56" t="s">
        <v>63</v>
      </c>
      <c r="T271" s="37" t="str">
        <f t="shared" si="247"/>
        <v>0.00</v>
      </c>
      <c r="U271" s="25">
        <f t="shared" ref="U271:U274" si="378">-$L271+T271</f>
        <v>-0.5</v>
      </c>
      <c r="V271" s="61">
        <f t="shared" ref="V271:V274" si="379">V270+U271</f>
        <v>56.209999999999994</v>
      </c>
      <c r="W271" s="61">
        <f t="shared" ref="W271:W274" si="380">L271+W270</f>
        <v>247.9</v>
      </c>
      <c r="X271" s="59">
        <f t="shared" ref="X271:X274" si="381">SUM(V271/W271)</f>
        <v>0.22674465510286404</v>
      </c>
      <c r="Y271" s="60">
        <f t="shared" ref="Y271:Y274" si="382">V271/100</f>
        <v>0.56209999999999993</v>
      </c>
      <c r="Z271" s="32">
        <f t="shared" ref="Z271:Z274" si="383">V271*100</f>
        <v>5620.9999999999991</v>
      </c>
      <c r="AA271" s="28" t="s">
        <v>64</v>
      </c>
      <c r="AE271" s="38">
        <v>201</v>
      </c>
      <c r="AH271" s="38">
        <v>53.97</v>
      </c>
      <c r="AS271" s="42" t="s">
        <v>59</v>
      </c>
      <c r="AT271" s="126">
        <v>201</v>
      </c>
      <c r="BG271" s="104">
        <f t="shared" ref="BG271:BG276" si="384">((AH271*(L271))-(L271))</f>
        <v>26.484999999999999</v>
      </c>
      <c r="BH271" s="104">
        <f t="shared" ref="BH271:BH276" si="385">0.94*(AH271-1)+1</f>
        <v>50.791799999999995</v>
      </c>
      <c r="BK271" s="106">
        <v>41</v>
      </c>
      <c r="BL271" s="108" t="s">
        <v>356</v>
      </c>
    </row>
    <row r="272" spans="1:64" x14ac:dyDescent="0.2">
      <c r="A272" s="117">
        <v>45934</v>
      </c>
      <c r="B272" s="28" t="s">
        <v>251</v>
      </c>
      <c r="C272" s="48" t="s">
        <v>521</v>
      </c>
      <c r="D272" s="28" t="s">
        <v>344</v>
      </c>
      <c r="F272" s="28" t="s">
        <v>61</v>
      </c>
      <c r="G272" s="28" t="s">
        <v>62</v>
      </c>
      <c r="H272" s="28" t="s">
        <v>70</v>
      </c>
      <c r="I272" s="95" t="s">
        <v>329</v>
      </c>
      <c r="J272" s="95" t="s">
        <v>393</v>
      </c>
      <c r="K272" s="28" t="s">
        <v>522</v>
      </c>
      <c r="L272" s="37">
        <v>0.5</v>
      </c>
      <c r="M272" s="94" t="s">
        <v>524</v>
      </c>
      <c r="N272" s="28" t="s">
        <v>114</v>
      </c>
      <c r="R272" s="38">
        <v>51</v>
      </c>
      <c r="S272" s="56" t="s">
        <v>63</v>
      </c>
      <c r="T272" s="37" t="str">
        <f t="shared" si="247"/>
        <v>0.00</v>
      </c>
      <c r="U272" s="25">
        <f t="shared" si="378"/>
        <v>-0.5</v>
      </c>
      <c r="V272" s="61">
        <f t="shared" si="379"/>
        <v>55.709999999999994</v>
      </c>
      <c r="W272" s="61">
        <f t="shared" si="380"/>
        <v>248.4</v>
      </c>
      <c r="X272" s="59">
        <f t="shared" si="381"/>
        <v>0.22427536231884054</v>
      </c>
      <c r="Y272" s="60">
        <f t="shared" si="382"/>
        <v>0.55709999999999993</v>
      </c>
      <c r="Z272" s="32">
        <f t="shared" si="383"/>
        <v>5570.9999999999991</v>
      </c>
      <c r="AA272" s="28" t="s">
        <v>64</v>
      </c>
      <c r="AE272" s="38">
        <v>51</v>
      </c>
      <c r="AH272" s="38">
        <v>13.5</v>
      </c>
      <c r="AS272" s="42" t="s">
        <v>59</v>
      </c>
      <c r="AT272" s="126">
        <v>51</v>
      </c>
      <c r="BG272" s="104">
        <f t="shared" si="384"/>
        <v>6.25</v>
      </c>
      <c r="BH272" s="104">
        <f t="shared" si="385"/>
        <v>12.75</v>
      </c>
      <c r="BK272" s="106">
        <v>8.1</v>
      </c>
      <c r="BL272" s="108" t="s">
        <v>356</v>
      </c>
    </row>
    <row r="273" spans="1:64" x14ac:dyDescent="0.2">
      <c r="A273" s="117">
        <v>45934</v>
      </c>
      <c r="B273" s="28" t="s">
        <v>251</v>
      </c>
      <c r="C273" s="48" t="s">
        <v>527</v>
      </c>
      <c r="D273" s="28" t="s">
        <v>344</v>
      </c>
      <c r="F273" s="28" t="s">
        <v>61</v>
      </c>
      <c r="G273" s="28" t="s">
        <v>62</v>
      </c>
      <c r="H273" s="28" t="s">
        <v>70</v>
      </c>
      <c r="I273" s="95" t="s">
        <v>329</v>
      </c>
      <c r="J273" s="95" t="s">
        <v>307</v>
      </c>
      <c r="K273" s="28" t="s">
        <v>508</v>
      </c>
      <c r="L273" s="37">
        <v>3</v>
      </c>
      <c r="M273" s="94" t="s">
        <v>528</v>
      </c>
      <c r="N273" s="28" t="s">
        <v>112</v>
      </c>
      <c r="R273" s="38">
        <v>4.5</v>
      </c>
      <c r="S273" s="56" t="s">
        <v>63</v>
      </c>
      <c r="T273" s="37" t="str">
        <f t="shared" ref="T273:T336" si="386">IF(($AA273="W"),ROUND(($L273*$R273),2),"0.00")</f>
        <v>0.00</v>
      </c>
      <c r="U273" s="25">
        <f t="shared" si="378"/>
        <v>-3</v>
      </c>
      <c r="V273" s="61">
        <f t="shared" si="379"/>
        <v>52.709999999999994</v>
      </c>
      <c r="W273" s="61">
        <f t="shared" si="380"/>
        <v>251.4</v>
      </c>
      <c r="X273" s="59">
        <f t="shared" si="381"/>
        <v>0.20966587112171836</v>
      </c>
      <c r="Y273" s="60">
        <f t="shared" si="382"/>
        <v>0.5270999999999999</v>
      </c>
      <c r="Z273" s="32">
        <f t="shared" si="383"/>
        <v>5270.9999999999991</v>
      </c>
      <c r="AA273" s="28" t="s">
        <v>64</v>
      </c>
      <c r="AE273" s="38">
        <v>4.5</v>
      </c>
      <c r="AH273" s="38">
        <v>9.5500000000000007</v>
      </c>
      <c r="AS273" s="42" t="s">
        <v>59</v>
      </c>
      <c r="AT273" s="126">
        <v>4.5</v>
      </c>
      <c r="BG273" s="104">
        <f t="shared" si="384"/>
        <v>25.650000000000002</v>
      </c>
      <c r="BH273" s="104">
        <f t="shared" si="385"/>
        <v>9.0370000000000008</v>
      </c>
      <c r="BK273" s="106">
        <v>8</v>
      </c>
      <c r="BL273" s="108" t="s">
        <v>356</v>
      </c>
    </row>
    <row r="274" spans="1:64" x14ac:dyDescent="0.2">
      <c r="A274" s="117">
        <v>45934</v>
      </c>
      <c r="B274" s="28" t="s">
        <v>251</v>
      </c>
      <c r="C274" s="48" t="s">
        <v>527</v>
      </c>
      <c r="D274" s="28" t="s">
        <v>344</v>
      </c>
      <c r="F274" s="28" t="s">
        <v>61</v>
      </c>
      <c r="G274" s="28" t="s">
        <v>62</v>
      </c>
      <c r="H274" s="28" t="s">
        <v>70</v>
      </c>
      <c r="I274" s="95" t="s">
        <v>329</v>
      </c>
      <c r="J274" s="95" t="s">
        <v>300</v>
      </c>
      <c r="K274" s="28" t="s">
        <v>529</v>
      </c>
      <c r="L274" s="37">
        <v>1</v>
      </c>
      <c r="M274" s="94" t="s">
        <v>530</v>
      </c>
      <c r="N274" s="28" t="s">
        <v>112</v>
      </c>
      <c r="R274" s="38">
        <v>11</v>
      </c>
      <c r="S274" s="56" t="s">
        <v>63</v>
      </c>
      <c r="T274" s="37" t="str">
        <f t="shared" si="386"/>
        <v>0.00</v>
      </c>
      <c r="U274" s="25">
        <f t="shared" si="378"/>
        <v>-1</v>
      </c>
      <c r="V274" s="61">
        <f t="shared" si="379"/>
        <v>51.709999999999994</v>
      </c>
      <c r="W274" s="61">
        <f t="shared" si="380"/>
        <v>252.4</v>
      </c>
      <c r="X274" s="59">
        <f t="shared" si="381"/>
        <v>0.20487321711568934</v>
      </c>
      <c r="Y274" s="60">
        <f t="shared" si="382"/>
        <v>0.51709999999999989</v>
      </c>
      <c r="Z274" s="32">
        <f t="shared" si="383"/>
        <v>5170.9999999999991</v>
      </c>
      <c r="AA274" s="28" t="s">
        <v>64</v>
      </c>
      <c r="AE274" s="38">
        <v>11</v>
      </c>
      <c r="AH274" s="38">
        <v>12</v>
      </c>
      <c r="AS274" s="42" t="s">
        <v>59</v>
      </c>
      <c r="AT274" s="126">
        <v>11</v>
      </c>
      <c r="BG274" s="104">
        <f t="shared" si="384"/>
        <v>11</v>
      </c>
      <c r="BH274" s="104">
        <f t="shared" si="385"/>
        <v>11.34</v>
      </c>
      <c r="BK274" s="106">
        <v>9.5</v>
      </c>
      <c r="BL274" s="108" t="s">
        <v>356</v>
      </c>
    </row>
    <row r="275" spans="1:64" x14ac:dyDescent="0.2">
      <c r="A275" s="117">
        <v>45934</v>
      </c>
      <c r="B275" s="28" t="s">
        <v>251</v>
      </c>
      <c r="C275" s="48" t="s">
        <v>509</v>
      </c>
      <c r="D275" s="28" t="s">
        <v>344</v>
      </c>
      <c r="F275" s="28" t="s">
        <v>61</v>
      </c>
      <c r="G275" s="28" t="s">
        <v>62</v>
      </c>
      <c r="H275" s="28" t="s">
        <v>70</v>
      </c>
      <c r="I275" s="95" t="s">
        <v>292</v>
      </c>
      <c r="J275" s="95" t="s">
        <v>308</v>
      </c>
      <c r="K275" s="127" t="s">
        <v>412</v>
      </c>
      <c r="L275" s="37">
        <v>3</v>
      </c>
      <c r="M275" s="94" t="s">
        <v>558</v>
      </c>
      <c r="N275" s="28" t="s">
        <v>112</v>
      </c>
      <c r="R275" s="38">
        <v>6</v>
      </c>
      <c r="S275" s="56">
        <v>1</v>
      </c>
      <c r="T275" s="37">
        <f t="shared" si="386"/>
        <v>18</v>
      </c>
      <c r="U275" s="25">
        <f t="shared" ref="U275" si="387">-$L275+T275</f>
        <v>15</v>
      </c>
      <c r="V275" s="61">
        <f t="shared" ref="V275" si="388">V274+U275</f>
        <v>66.709999999999994</v>
      </c>
      <c r="W275" s="61">
        <f t="shared" ref="W275" si="389">L275+W274</f>
        <v>255.4</v>
      </c>
      <c r="X275" s="59">
        <f t="shared" ref="X275" si="390">SUM(V275/W275)</f>
        <v>0.26119812059514486</v>
      </c>
      <c r="Y275" s="60">
        <f t="shared" ref="Y275" si="391">V275/100</f>
        <v>0.66709999999999992</v>
      </c>
      <c r="Z275" s="32">
        <f t="shared" ref="Z275" si="392">V275*100</f>
        <v>6670.9999999999991</v>
      </c>
      <c r="AA275" s="28" t="s">
        <v>65</v>
      </c>
      <c r="AE275" s="38">
        <v>6</v>
      </c>
      <c r="AH275" s="38">
        <v>1.91</v>
      </c>
      <c r="AS275" s="42" t="s">
        <v>59</v>
      </c>
      <c r="AT275" s="70">
        <v>6</v>
      </c>
      <c r="BG275" s="104">
        <f t="shared" si="384"/>
        <v>2.7299999999999995</v>
      </c>
      <c r="BH275" s="104">
        <f t="shared" si="385"/>
        <v>1.8553999999999999</v>
      </c>
      <c r="BK275" s="106">
        <v>1.9</v>
      </c>
      <c r="BL275" s="108" t="s">
        <v>293</v>
      </c>
    </row>
    <row r="276" spans="1:64" x14ac:dyDescent="0.2">
      <c r="A276" s="117">
        <v>45934</v>
      </c>
      <c r="B276" s="28" t="s">
        <v>251</v>
      </c>
      <c r="C276" s="48" t="s">
        <v>526</v>
      </c>
      <c r="D276" s="28" t="s">
        <v>344</v>
      </c>
      <c r="F276" s="28" t="s">
        <v>61</v>
      </c>
      <c r="G276" s="28" t="s">
        <v>62</v>
      </c>
      <c r="H276" s="28" t="s">
        <v>70</v>
      </c>
      <c r="I276" s="95" t="s">
        <v>331</v>
      </c>
      <c r="J276" s="95" t="s">
        <v>336</v>
      </c>
      <c r="K276" s="127" t="s">
        <v>515</v>
      </c>
      <c r="L276" s="37">
        <v>2</v>
      </c>
      <c r="M276" s="94" t="s">
        <v>525</v>
      </c>
      <c r="N276" s="28" t="s">
        <v>112</v>
      </c>
      <c r="R276" s="38">
        <v>13</v>
      </c>
      <c r="S276" s="56">
        <v>1</v>
      </c>
      <c r="T276" s="37">
        <f t="shared" si="386"/>
        <v>26</v>
      </c>
      <c r="U276" s="25">
        <f t="shared" ref="U276" si="393">-$L276+T276</f>
        <v>24</v>
      </c>
      <c r="V276" s="61">
        <f t="shared" ref="V276" si="394">V275+U276</f>
        <v>90.71</v>
      </c>
      <c r="W276" s="61">
        <f t="shared" ref="W276" si="395">L276+W275</f>
        <v>257.39999999999998</v>
      </c>
      <c r="X276" s="59">
        <f t="shared" ref="X276" si="396">SUM(V276/W276)</f>
        <v>0.35240870240870242</v>
      </c>
      <c r="Y276" s="60">
        <f t="shared" ref="Y276" si="397">V276/100</f>
        <v>0.90709999999999991</v>
      </c>
      <c r="Z276" s="32">
        <f t="shared" ref="Z276" si="398">V276*100</f>
        <v>9071</v>
      </c>
      <c r="AA276" s="28" t="s">
        <v>65</v>
      </c>
      <c r="AE276" s="38">
        <v>13</v>
      </c>
      <c r="AH276" s="38">
        <v>1.64</v>
      </c>
      <c r="AS276" s="42" t="s">
        <v>59</v>
      </c>
      <c r="AT276" s="70">
        <v>12</v>
      </c>
      <c r="BG276" s="104">
        <f t="shared" si="384"/>
        <v>1.2799999999999998</v>
      </c>
      <c r="BH276" s="104">
        <f t="shared" si="385"/>
        <v>1.6015999999999999</v>
      </c>
      <c r="BK276" s="104">
        <v>1.8</v>
      </c>
      <c r="BL276" s="108" t="s">
        <v>293</v>
      </c>
    </row>
    <row r="277" spans="1:64" x14ac:dyDescent="0.2">
      <c r="A277" s="117">
        <v>45941</v>
      </c>
      <c r="B277" s="28" t="s">
        <v>251</v>
      </c>
      <c r="C277" s="48" t="s">
        <v>509</v>
      </c>
      <c r="D277" s="28" t="s">
        <v>344</v>
      </c>
      <c r="F277" s="28" t="s">
        <v>61</v>
      </c>
      <c r="G277" s="28" t="s">
        <v>62</v>
      </c>
      <c r="H277" s="28" t="s">
        <v>67</v>
      </c>
      <c r="I277" s="95" t="s">
        <v>292</v>
      </c>
      <c r="J277" s="95" t="s">
        <v>333</v>
      </c>
      <c r="K277" s="28" t="s">
        <v>532</v>
      </c>
      <c r="L277" s="37">
        <v>0.5</v>
      </c>
      <c r="M277" s="94" t="s">
        <v>533</v>
      </c>
      <c r="N277" s="28" t="s">
        <v>112</v>
      </c>
      <c r="R277" s="38">
        <v>17</v>
      </c>
      <c r="S277" s="56" t="s">
        <v>63</v>
      </c>
      <c r="T277" s="37" t="str">
        <f t="shared" si="386"/>
        <v>0.00</v>
      </c>
      <c r="U277" s="25">
        <f t="shared" ref="U277:U280" si="399">-$L277+T277</f>
        <v>-0.5</v>
      </c>
      <c r="V277" s="61">
        <f t="shared" ref="V277:V280" si="400">V276+U277</f>
        <v>90.21</v>
      </c>
      <c r="W277" s="61">
        <f t="shared" ref="W277:W280" si="401">L277+W276</f>
        <v>257.89999999999998</v>
      </c>
      <c r="X277" s="59">
        <f t="shared" ref="X277:X280" si="402">SUM(V277/W277)</f>
        <v>0.34978673904614194</v>
      </c>
      <c r="Y277" s="60">
        <f t="shared" ref="Y277:Y280" si="403">V277/100</f>
        <v>0.9020999999999999</v>
      </c>
      <c r="Z277" s="32">
        <f t="shared" ref="Z277:Z280" si="404">V277*100</f>
        <v>9021</v>
      </c>
      <c r="AA277" s="28" t="s">
        <v>64</v>
      </c>
      <c r="AE277" s="38">
        <v>17</v>
      </c>
      <c r="AH277" s="38" t="s">
        <v>301</v>
      </c>
      <c r="AS277" s="42" t="s">
        <v>59</v>
      </c>
      <c r="AT277" s="70">
        <v>17</v>
      </c>
      <c r="BG277" s="104" t="s">
        <v>301</v>
      </c>
      <c r="BH277" s="104" t="s">
        <v>301</v>
      </c>
      <c r="BK277" s="104" t="s">
        <v>301</v>
      </c>
      <c r="BL277" s="108" t="s">
        <v>356</v>
      </c>
    </row>
    <row r="278" spans="1:64" x14ac:dyDescent="0.2">
      <c r="A278" s="117">
        <v>45941</v>
      </c>
      <c r="B278" s="28" t="s">
        <v>251</v>
      </c>
      <c r="C278" s="48" t="s">
        <v>509</v>
      </c>
      <c r="D278" s="28" t="s">
        <v>344</v>
      </c>
      <c r="F278" s="28" t="s">
        <v>61</v>
      </c>
      <c r="G278" s="28" t="s">
        <v>62</v>
      </c>
      <c r="H278" s="28" t="s">
        <v>67</v>
      </c>
      <c r="I278" s="95" t="s">
        <v>292</v>
      </c>
      <c r="J278" s="95" t="s">
        <v>369</v>
      </c>
      <c r="K278" s="28" t="s">
        <v>513</v>
      </c>
      <c r="L278" s="37">
        <v>0.5</v>
      </c>
      <c r="M278" s="94" t="s">
        <v>534</v>
      </c>
      <c r="N278" s="28" t="s">
        <v>112</v>
      </c>
      <c r="R278" s="38">
        <v>17</v>
      </c>
      <c r="S278" s="56" t="s">
        <v>63</v>
      </c>
      <c r="T278" s="37" t="str">
        <f t="shared" si="386"/>
        <v>0.00</v>
      </c>
      <c r="U278" s="25">
        <f t="shared" si="399"/>
        <v>-0.5</v>
      </c>
      <c r="V278" s="61">
        <f t="shared" si="400"/>
        <v>89.71</v>
      </c>
      <c r="W278" s="61">
        <f t="shared" si="401"/>
        <v>258.39999999999998</v>
      </c>
      <c r="X278" s="59">
        <f t="shared" si="402"/>
        <v>0.34717492260061922</v>
      </c>
      <c r="Y278" s="60">
        <f t="shared" si="403"/>
        <v>0.8970999999999999</v>
      </c>
      <c r="Z278" s="32">
        <f t="shared" si="404"/>
        <v>8971</v>
      </c>
      <c r="AA278" s="28" t="s">
        <v>64</v>
      </c>
      <c r="AE278" s="38">
        <v>17</v>
      </c>
      <c r="AH278" s="38">
        <v>28</v>
      </c>
      <c r="AS278" s="42" t="s">
        <v>59</v>
      </c>
      <c r="AT278" s="70">
        <v>17</v>
      </c>
      <c r="BG278" s="104">
        <f t="shared" ref="BG278:BG280" si="405">((AH278*(L278))-(L278))</f>
        <v>13.5</v>
      </c>
      <c r="BH278" s="104">
        <f t="shared" ref="BH278:BH280" si="406">0.94*(AH278-1)+1</f>
        <v>26.38</v>
      </c>
      <c r="BK278" s="106">
        <v>18</v>
      </c>
      <c r="BL278" s="108" t="s">
        <v>356</v>
      </c>
    </row>
    <row r="279" spans="1:64" ht="17" x14ac:dyDescent="0.2">
      <c r="A279" s="117">
        <v>45941</v>
      </c>
      <c r="B279" s="28" t="s">
        <v>251</v>
      </c>
      <c r="C279" s="48" t="s">
        <v>509</v>
      </c>
      <c r="D279" s="28" t="s">
        <v>344</v>
      </c>
      <c r="F279" s="28" t="s">
        <v>61</v>
      </c>
      <c r="G279" s="28" t="s">
        <v>62</v>
      </c>
      <c r="H279" s="28" t="s">
        <v>67</v>
      </c>
      <c r="I279" s="95" t="s">
        <v>292</v>
      </c>
      <c r="K279" s="121" t="s">
        <v>535</v>
      </c>
      <c r="L279" s="37">
        <v>0.5</v>
      </c>
      <c r="M279" s="94" t="s">
        <v>536</v>
      </c>
      <c r="N279" s="28" t="s">
        <v>112</v>
      </c>
      <c r="R279" s="38">
        <v>51</v>
      </c>
      <c r="S279" s="56" t="s">
        <v>63</v>
      </c>
      <c r="T279" s="37" t="str">
        <f t="shared" si="386"/>
        <v>0.00</v>
      </c>
      <c r="U279" s="25">
        <f t="shared" si="399"/>
        <v>-0.5</v>
      </c>
      <c r="V279" s="61">
        <f t="shared" si="400"/>
        <v>89.21</v>
      </c>
      <c r="W279" s="61">
        <f t="shared" si="401"/>
        <v>258.89999999999998</v>
      </c>
      <c r="X279" s="59">
        <f t="shared" si="402"/>
        <v>0.34457319428350713</v>
      </c>
      <c r="Y279" s="60">
        <f t="shared" si="403"/>
        <v>0.89209999999999989</v>
      </c>
      <c r="Z279" s="32">
        <f t="shared" si="404"/>
        <v>8921</v>
      </c>
      <c r="AA279" s="28" t="s">
        <v>64</v>
      </c>
      <c r="AE279" s="38">
        <v>51</v>
      </c>
      <c r="AH279" s="38" t="s">
        <v>301</v>
      </c>
      <c r="AS279" s="42" t="s">
        <v>59</v>
      </c>
      <c r="AT279" s="70">
        <v>51</v>
      </c>
      <c r="BG279" s="104" t="s">
        <v>301</v>
      </c>
      <c r="BH279" s="104" t="s">
        <v>301</v>
      </c>
      <c r="BK279" s="104" t="s">
        <v>301</v>
      </c>
      <c r="BL279" s="108" t="s">
        <v>356</v>
      </c>
    </row>
    <row r="280" spans="1:64" x14ac:dyDescent="0.2">
      <c r="A280" s="117">
        <v>45941</v>
      </c>
      <c r="B280" s="28" t="s">
        <v>251</v>
      </c>
      <c r="C280" s="48" t="s">
        <v>527</v>
      </c>
      <c r="D280" s="28" t="s">
        <v>344</v>
      </c>
      <c r="F280" s="28" t="s">
        <v>61</v>
      </c>
      <c r="G280" s="28" t="s">
        <v>62</v>
      </c>
      <c r="H280" s="28" t="s">
        <v>67</v>
      </c>
      <c r="I280" s="95" t="s">
        <v>292</v>
      </c>
      <c r="J280" s="95" t="s">
        <v>343</v>
      </c>
      <c r="K280" s="28" t="s">
        <v>537</v>
      </c>
      <c r="L280" s="37">
        <v>0.5</v>
      </c>
      <c r="M280" s="94" t="s">
        <v>538</v>
      </c>
      <c r="N280" s="28" t="s">
        <v>112</v>
      </c>
      <c r="R280" s="38">
        <v>26</v>
      </c>
      <c r="S280" s="56" t="s">
        <v>63</v>
      </c>
      <c r="T280" s="37" t="str">
        <f t="shared" si="386"/>
        <v>0.00</v>
      </c>
      <c r="U280" s="25">
        <f t="shared" si="399"/>
        <v>-0.5</v>
      </c>
      <c r="V280" s="61">
        <f t="shared" si="400"/>
        <v>88.71</v>
      </c>
      <c r="W280" s="61">
        <f t="shared" si="401"/>
        <v>259.39999999999998</v>
      </c>
      <c r="X280" s="59">
        <f t="shared" si="402"/>
        <v>0.34198149575944486</v>
      </c>
      <c r="Y280" s="60">
        <f t="shared" si="403"/>
        <v>0.88709999999999989</v>
      </c>
      <c r="Z280" s="32">
        <f t="shared" si="404"/>
        <v>8871</v>
      </c>
      <c r="AA280" s="28" t="s">
        <v>64</v>
      </c>
      <c r="AE280" s="38">
        <v>26</v>
      </c>
      <c r="AH280" s="38">
        <v>30.46</v>
      </c>
      <c r="AS280" s="42" t="s">
        <v>59</v>
      </c>
      <c r="AT280" s="70">
        <v>26</v>
      </c>
      <c r="BG280" s="104">
        <f t="shared" si="405"/>
        <v>14.73</v>
      </c>
      <c r="BH280" s="104">
        <f t="shared" si="406"/>
        <v>28.692399999999999</v>
      </c>
      <c r="BK280" s="106">
        <v>26</v>
      </c>
      <c r="BL280" s="108" t="s">
        <v>356</v>
      </c>
    </row>
    <row r="281" spans="1:64" x14ac:dyDescent="0.2">
      <c r="A281" s="117">
        <v>45948</v>
      </c>
      <c r="B281" s="28" t="s">
        <v>251</v>
      </c>
      <c r="C281" s="48" t="s">
        <v>526</v>
      </c>
      <c r="D281" s="28" t="s">
        <v>344</v>
      </c>
      <c r="F281" s="28" t="s">
        <v>61</v>
      </c>
      <c r="G281" s="28" t="s">
        <v>62</v>
      </c>
      <c r="H281" s="28" t="s">
        <v>67</v>
      </c>
      <c r="I281" s="95" t="s">
        <v>307</v>
      </c>
      <c r="J281" s="95" t="s">
        <v>336</v>
      </c>
      <c r="K281" s="30" t="s">
        <v>515</v>
      </c>
      <c r="L281" s="37">
        <v>1</v>
      </c>
      <c r="M281" s="94" t="s">
        <v>551</v>
      </c>
      <c r="N281" s="28" t="s">
        <v>112</v>
      </c>
      <c r="R281" s="38">
        <v>26</v>
      </c>
      <c r="S281" s="56">
        <v>2</v>
      </c>
      <c r="T281" s="37" t="str">
        <f t="shared" si="386"/>
        <v>0.00</v>
      </c>
      <c r="U281" s="25">
        <f t="shared" ref="U281:U289" si="407">-$L281+T281</f>
        <v>-1</v>
      </c>
      <c r="V281" s="61">
        <f t="shared" ref="V281:V289" si="408">V280+U281</f>
        <v>87.71</v>
      </c>
      <c r="W281" s="61">
        <f t="shared" ref="W281:W289" si="409">L281+W280</f>
        <v>260.39999999999998</v>
      </c>
      <c r="X281" s="59">
        <f t="shared" ref="X281:X289" si="410">SUM(V281/W281)</f>
        <v>0.33682795698924733</v>
      </c>
      <c r="Y281" s="60">
        <f t="shared" ref="Y281:Y289" si="411">V281/100</f>
        <v>0.87709999999999999</v>
      </c>
      <c r="Z281" s="32">
        <f t="shared" ref="Z281:Z289" si="412">V281*100</f>
        <v>8771</v>
      </c>
      <c r="AA281" s="28" t="s">
        <v>64</v>
      </c>
      <c r="AE281" s="38">
        <v>26</v>
      </c>
      <c r="AH281" s="38">
        <v>2.12</v>
      </c>
      <c r="AS281" s="42" t="s">
        <v>59</v>
      </c>
      <c r="AT281" s="70">
        <v>26</v>
      </c>
      <c r="BG281" s="104">
        <f t="shared" ref="BG281:BG289" si="413">((AH281*(L281))-(L281))</f>
        <v>1.1200000000000001</v>
      </c>
      <c r="BH281" s="104">
        <f t="shared" ref="BH281:BH289" si="414">0.94*(AH281-1)+1</f>
        <v>2.0528</v>
      </c>
      <c r="BK281" s="106">
        <v>2.0499999999999998</v>
      </c>
      <c r="BL281" s="108" t="s">
        <v>293</v>
      </c>
    </row>
    <row r="282" spans="1:64" x14ac:dyDescent="0.2">
      <c r="A282" s="117">
        <v>45948</v>
      </c>
      <c r="B282" s="28" t="s">
        <v>251</v>
      </c>
      <c r="C282" s="48" t="s">
        <v>527</v>
      </c>
      <c r="D282" s="28" t="s">
        <v>344</v>
      </c>
      <c r="F282" s="28" t="s">
        <v>61</v>
      </c>
      <c r="G282" s="28" t="s">
        <v>62</v>
      </c>
      <c r="H282" s="28" t="s">
        <v>67</v>
      </c>
      <c r="I282" s="95" t="s">
        <v>307</v>
      </c>
      <c r="J282" s="95" t="s">
        <v>393</v>
      </c>
      <c r="K282" s="28" t="s">
        <v>552</v>
      </c>
      <c r="L282" s="37">
        <v>0.5</v>
      </c>
      <c r="M282" s="94" t="s">
        <v>553</v>
      </c>
      <c r="N282" s="28" t="s">
        <v>112</v>
      </c>
      <c r="R282" s="38">
        <v>19</v>
      </c>
      <c r="S282" s="56" t="s">
        <v>63</v>
      </c>
      <c r="T282" s="37" t="str">
        <f t="shared" si="386"/>
        <v>0.00</v>
      </c>
      <c r="U282" s="25">
        <f t="shared" si="407"/>
        <v>-0.5</v>
      </c>
      <c r="V282" s="61">
        <f t="shared" si="408"/>
        <v>87.21</v>
      </c>
      <c r="W282" s="61">
        <f t="shared" si="409"/>
        <v>260.89999999999998</v>
      </c>
      <c r="X282" s="59">
        <f t="shared" si="410"/>
        <v>0.33426600229973169</v>
      </c>
      <c r="Y282" s="60">
        <f t="shared" si="411"/>
        <v>0.87209999999999999</v>
      </c>
      <c r="Z282" s="32">
        <f t="shared" si="412"/>
        <v>8721</v>
      </c>
      <c r="AA282" s="28" t="s">
        <v>64</v>
      </c>
      <c r="AE282" s="38">
        <v>19</v>
      </c>
      <c r="AH282" s="38">
        <v>19.5</v>
      </c>
      <c r="AS282" s="42" t="s">
        <v>59</v>
      </c>
      <c r="AT282" s="70">
        <v>15</v>
      </c>
      <c r="BG282" s="104">
        <f t="shared" si="413"/>
        <v>9.25</v>
      </c>
      <c r="BH282" s="104">
        <f t="shared" si="414"/>
        <v>18.39</v>
      </c>
      <c r="BK282" s="106">
        <v>20</v>
      </c>
      <c r="BL282" s="108" t="s">
        <v>293</v>
      </c>
    </row>
    <row r="283" spans="1:64" x14ac:dyDescent="0.2">
      <c r="A283" s="117">
        <v>45948</v>
      </c>
      <c r="B283" s="28" t="s">
        <v>251</v>
      </c>
      <c r="C283" s="48" t="s">
        <v>554</v>
      </c>
      <c r="D283" s="28" t="s">
        <v>344</v>
      </c>
      <c r="F283" s="28" t="s">
        <v>61</v>
      </c>
      <c r="G283" s="28" t="s">
        <v>62</v>
      </c>
      <c r="H283" s="28" t="s">
        <v>67</v>
      </c>
      <c r="I283" s="95" t="s">
        <v>329</v>
      </c>
      <c r="J283" s="95" t="s">
        <v>308</v>
      </c>
      <c r="K283" s="28" t="s">
        <v>555</v>
      </c>
      <c r="L283" s="37">
        <v>1</v>
      </c>
      <c r="M283" s="94" t="s">
        <v>556</v>
      </c>
      <c r="N283" s="28" t="s">
        <v>112</v>
      </c>
      <c r="R283" s="38">
        <v>15</v>
      </c>
      <c r="S283" s="56" t="s">
        <v>63</v>
      </c>
      <c r="T283" s="37" t="str">
        <f t="shared" si="386"/>
        <v>0.00</v>
      </c>
      <c r="U283" s="25">
        <f t="shared" si="407"/>
        <v>-1</v>
      </c>
      <c r="V283" s="61">
        <f t="shared" si="408"/>
        <v>86.21</v>
      </c>
      <c r="W283" s="61">
        <f t="shared" si="409"/>
        <v>261.89999999999998</v>
      </c>
      <c r="X283" s="59">
        <f t="shared" si="410"/>
        <v>0.32917143948071781</v>
      </c>
      <c r="Y283" s="60">
        <f t="shared" si="411"/>
        <v>0.86209999999999998</v>
      </c>
      <c r="Z283" s="32">
        <f t="shared" si="412"/>
        <v>8621</v>
      </c>
      <c r="AA283" s="28" t="s">
        <v>64</v>
      </c>
      <c r="AE283" s="38">
        <v>15</v>
      </c>
      <c r="AH283" s="38">
        <v>17</v>
      </c>
      <c r="AS283" s="42" t="s">
        <v>59</v>
      </c>
      <c r="AT283" s="70">
        <v>15</v>
      </c>
      <c r="BG283" s="104">
        <f t="shared" si="413"/>
        <v>16</v>
      </c>
      <c r="BH283" s="104">
        <f t="shared" si="414"/>
        <v>16.04</v>
      </c>
      <c r="BK283" s="106">
        <v>17.25</v>
      </c>
      <c r="BL283" s="108" t="s">
        <v>293</v>
      </c>
    </row>
    <row r="284" spans="1:64" x14ac:dyDescent="0.2">
      <c r="A284" s="117">
        <v>45948</v>
      </c>
      <c r="B284" s="28" t="s">
        <v>251</v>
      </c>
      <c r="C284" s="48" t="s">
        <v>539</v>
      </c>
      <c r="D284" s="28" t="s">
        <v>344</v>
      </c>
      <c r="F284" s="28" t="s">
        <v>61</v>
      </c>
      <c r="G284" s="28" t="s">
        <v>62</v>
      </c>
      <c r="H284" s="28" t="s">
        <v>67</v>
      </c>
      <c r="I284" s="95" t="s">
        <v>329</v>
      </c>
      <c r="J284" s="95" t="s">
        <v>336</v>
      </c>
      <c r="K284" s="28" t="s">
        <v>540</v>
      </c>
      <c r="L284" s="37">
        <v>1</v>
      </c>
      <c r="M284" s="94" t="s">
        <v>541</v>
      </c>
      <c r="N284" s="28" t="s">
        <v>112</v>
      </c>
      <c r="R284" s="38">
        <v>17</v>
      </c>
      <c r="S284" s="56" t="s">
        <v>63</v>
      </c>
      <c r="T284" s="37" t="str">
        <f t="shared" si="386"/>
        <v>0.00</v>
      </c>
      <c r="U284" s="25">
        <f t="shared" si="407"/>
        <v>-1</v>
      </c>
      <c r="V284" s="61">
        <f t="shared" si="408"/>
        <v>85.21</v>
      </c>
      <c r="W284" s="61">
        <f t="shared" si="409"/>
        <v>262.89999999999998</v>
      </c>
      <c r="X284" s="59">
        <f t="shared" si="410"/>
        <v>0.32411563332065424</v>
      </c>
      <c r="Y284" s="60">
        <f t="shared" si="411"/>
        <v>0.85209999999999997</v>
      </c>
      <c r="Z284" s="32">
        <f t="shared" si="412"/>
        <v>8521</v>
      </c>
      <c r="AA284" s="28" t="s">
        <v>64</v>
      </c>
      <c r="AE284" s="38">
        <v>17</v>
      </c>
      <c r="AH284" s="38">
        <v>8.81</v>
      </c>
      <c r="AS284" s="42" t="s">
        <v>59</v>
      </c>
      <c r="AT284" s="70">
        <v>16</v>
      </c>
      <c r="BG284" s="104">
        <f t="shared" si="413"/>
        <v>7.8100000000000005</v>
      </c>
      <c r="BH284" s="104">
        <f t="shared" si="414"/>
        <v>8.3414000000000001</v>
      </c>
      <c r="BK284" s="106">
        <v>10</v>
      </c>
      <c r="BL284" s="108" t="s">
        <v>356</v>
      </c>
    </row>
    <row r="285" spans="1:64" x14ac:dyDescent="0.2">
      <c r="A285" s="117">
        <v>45948</v>
      </c>
      <c r="B285" s="28" t="s">
        <v>251</v>
      </c>
      <c r="C285" s="48" t="s">
        <v>539</v>
      </c>
      <c r="D285" s="28" t="s">
        <v>344</v>
      </c>
      <c r="F285" s="28" t="s">
        <v>61</v>
      </c>
      <c r="G285" s="28" t="s">
        <v>62</v>
      </c>
      <c r="H285" s="28" t="s">
        <v>67</v>
      </c>
      <c r="I285" s="95" t="s">
        <v>329</v>
      </c>
      <c r="J285" s="95" t="s">
        <v>334</v>
      </c>
      <c r="K285" s="28" t="s">
        <v>542</v>
      </c>
      <c r="L285" s="37">
        <v>1</v>
      </c>
      <c r="M285" s="94" t="s">
        <v>543</v>
      </c>
      <c r="N285" s="28" t="s">
        <v>112</v>
      </c>
      <c r="R285" s="38">
        <v>21</v>
      </c>
      <c r="S285" s="56" t="s">
        <v>63</v>
      </c>
      <c r="T285" s="37" t="str">
        <f t="shared" si="386"/>
        <v>0.00</v>
      </c>
      <c r="U285" s="25">
        <f t="shared" si="407"/>
        <v>-1</v>
      </c>
      <c r="V285" s="61">
        <f t="shared" si="408"/>
        <v>84.21</v>
      </c>
      <c r="W285" s="61">
        <f t="shared" si="409"/>
        <v>263.89999999999998</v>
      </c>
      <c r="X285" s="59">
        <f t="shared" si="410"/>
        <v>0.31909814323607427</v>
      </c>
      <c r="Y285" s="60">
        <f t="shared" si="411"/>
        <v>0.84209999999999996</v>
      </c>
      <c r="Z285" s="32">
        <f t="shared" si="412"/>
        <v>8421</v>
      </c>
      <c r="AA285" s="28" t="s">
        <v>64</v>
      </c>
      <c r="AE285" s="38">
        <v>21</v>
      </c>
      <c r="AH285" s="38">
        <v>105.47</v>
      </c>
      <c r="AS285" s="42" t="s">
        <v>59</v>
      </c>
      <c r="AT285" s="70">
        <v>20</v>
      </c>
      <c r="BG285" s="104">
        <f t="shared" si="413"/>
        <v>104.47</v>
      </c>
      <c r="BH285" s="104">
        <f t="shared" si="414"/>
        <v>99.201799999999992</v>
      </c>
      <c r="BK285" s="106">
        <v>61</v>
      </c>
      <c r="BL285" s="108" t="s">
        <v>356</v>
      </c>
    </row>
    <row r="286" spans="1:64" x14ac:dyDescent="0.2">
      <c r="A286" s="117">
        <v>45948</v>
      </c>
      <c r="B286" s="28" t="s">
        <v>251</v>
      </c>
      <c r="C286" s="48" t="s">
        <v>539</v>
      </c>
      <c r="D286" s="28" t="s">
        <v>344</v>
      </c>
      <c r="F286" s="28" t="s">
        <v>61</v>
      </c>
      <c r="G286" s="28" t="s">
        <v>62</v>
      </c>
      <c r="H286" s="28" t="s">
        <v>67</v>
      </c>
      <c r="I286" s="95" t="s">
        <v>329</v>
      </c>
      <c r="J286" s="95" t="s">
        <v>393</v>
      </c>
      <c r="K286" s="28" t="s">
        <v>544</v>
      </c>
      <c r="L286" s="37">
        <v>1</v>
      </c>
      <c r="M286" s="94" t="s">
        <v>545</v>
      </c>
      <c r="N286" s="28" t="s">
        <v>112</v>
      </c>
      <c r="R286" s="38">
        <v>16</v>
      </c>
      <c r="S286" s="56" t="s">
        <v>63</v>
      </c>
      <c r="T286" s="37" t="str">
        <f t="shared" si="386"/>
        <v>0.00</v>
      </c>
      <c r="U286" s="25">
        <f t="shared" si="407"/>
        <v>-1</v>
      </c>
      <c r="V286" s="61">
        <f t="shared" si="408"/>
        <v>83.21</v>
      </c>
      <c r="W286" s="61">
        <f t="shared" si="409"/>
        <v>264.89999999999998</v>
      </c>
      <c r="X286" s="59">
        <f t="shared" si="410"/>
        <v>0.31411853529633826</v>
      </c>
      <c r="Y286" s="60">
        <f t="shared" si="411"/>
        <v>0.83209999999999995</v>
      </c>
      <c r="Z286" s="32">
        <f t="shared" si="412"/>
        <v>8321</v>
      </c>
      <c r="AA286" s="28" t="s">
        <v>64</v>
      </c>
      <c r="AE286" s="38">
        <v>16</v>
      </c>
      <c r="AH286" s="38">
        <v>22.28</v>
      </c>
      <c r="AS286" s="42" t="s">
        <v>59</v>
      </c>
      <c r="AT286" s="70">
        <v>15</v>
      </c>
      <c r="BG286" s="104">
        <f t="shared" si="413"/>
        <v>21.28</v>
      </c>
      <c r="BH286" s="104">
        <f t="shared" si="414"/>
        <v>21.0032</v>
      </c>
      <c r="BK286" s="106">
        <v>23.25</v>
      </c>
      <c r="BL286" s="108" t="s">
        <v>356</v>
      </c>
    </row>
    <row r="287" spans="1:64" x14ac:dyDescent="0.2">
      <c r="A287" s="117">
        <v>45948</v>
      </c>
      <c r="B287" s="28" t="s">
        <v>251</v>
      </c>
      <c r="C287" s="48" t="s">
        <v>539</v>
      </c>
      <c r="D287" s="28" t="s">
        <v>344</v>
      </c>
      <c r="F287" s="28" t="s">
        <v>61</v>
      </c>
      <c r="G287" s="28" t="s">
        <v>62</v>
      </c>
      <c r="H287" s="28" t="s">
        <v>70</v>
      </c>
      <c r="I287" s="95" t="s">
        <v>307</v>
      </c>
      <c r="J287" s="95" t="s">
        <v>334</v>
      </c>
      <c r="K287" s="28" t="s">
        <v>546</v>
      </c>
      <c r="L287" s="37">
        <v>2</v>
      </c>
      <c r="M287" s="94" t="s">
        <v>547</v>
      </c>
      <c r="N287" s="28" t="s">
        <v>112</v>
      </c>
      <c r="R287" s="38">
        <v>11</v>
      </c>
      <c r="S287" s="56" t="s">
        <v>63</v>
      </c>
      <c r="T287" s="37" t="str">
        <f t="shared" si="386"/>
        <v>0.00</v>
      </c>
      <c r="U287" s="25">
        <f t="shared" si="407"/>
        <v>-2</v>
      </c>
      <c r="V287" s="61">
        <f t="shared" si="408"/>
        <v>81.209999999999994</v>
      </c>
      <c r="W287" s="61">
        <f t="shared" si="409"/>
        <v>266.89999999999998</v>
      </c>
      <c r="X287" s="59">
        <f t="shared" si="410"/>
        <v>0.30427126264518545</v>
      </c>
      <c r="Y287" s="60">
        <f t="shared" si="411"/>
        <v>0.81209999999999993</v>
      </c>
      <c r="Z287" s="32">
        <f t="shared" si="412"/>
        <v>8120.9999999999991</v>
      </c>
      <c r="AA287" s="28" t="s">
        <v>64</v>
      </c>
      <c r="AE287" s="38">
        <v>11</v>
      </c>
      <c r="AH287" s="38">
        <v>13.27</v>
      </c>
      <c r="AS287" s="42" t="s">
        <v>59</v>
      </c>
      <c r="AT287" s="70">
        <v>11</v>
      </c>
      <c r="BG287" s="104">
        <f t="shared" si="413"/>
        <v>24.54</v>
      </c>
      <c r="BH287" s="104">
        <f t="shared" si="414"/>
        <v>12.533799999999999</v>
      </c>
      <c r="BK287" s="106">
        <v>13.05</v>
      </c>
      <c r="BL287" s="108" t="s">
        <v>293</v>
      </c>
    </row>
    <row r="288" spans="1:64" x14ac:dyDescent="0.2">
      <c r="A288" s="117">
        <v>45948</v>
      </c>
      <c r="B288" s="28" t="s">
        <v>251</v>
      </c>
      <c r="C288" s="48" t="s">
        <v>539</v>
      </c>
      <c r="D288" s="28" t="s">
        <v>344</v>
      </c>
      <c r="F288" s="28" t="s">
        <v>61</v>
      </c>
      <c r="G288" s="28" t="s">
        <v>62</v>
      </c>
      <c r="H288" s="28" t="s">
        <v>70</v>
      </c>
      <c r="I288" s="95" t="s">
        <v>307</v>
      </c>
      <c r="J288" s="95" t="s">
        <v>308</v>
      </c>
      <c r="K288" s="128" t="s">
        <v>483</v>
      </c>
      <c r="L288" s="37">
        <v>1</v>
      </c>
      <c r="M288" s="94" t="s">
        <v>548</v>
      </c>
      <c r="N288" s="28" t="s">
        <v>112</v>
      </c>
      <c r="R288" s="38">
        <v>15</v>
      </c>
      <c r="S288" s="56">
        <v>3</v>
      </c>
      <c r="T288" s="37" t="str">
        <f t="shared" si="386"/>
        <v>0.00</v>
      </c>
      <c r="U288" s="25">
        <f t="shared" si="407"/>
        <v>-1</v>
      </c>
      <c r="V288" s="61">
        <f t="shared" si="408"/>
        <v>80.209999999999994</v>
      </c>
      <c r="W288" s="61">
        <f t="shared" si="409"/>
        <v>267.89999999999998</v>
      </c>
      <c r="X288" s="59">
        <f t="shared" si="410"/>
        <v>0.29940276222471074</v>
      </c>
      <c r="Y288" s="60">
        <f t="shared" si="411"/>
        <v>0.80209999999999992</v>
      </c>
      <c r="Z288" s="32">
        <f t="shared" si="412"/>
        <v>8020.9999999999991</v>
      </c>
      <c r="AA288" s="28" t="s">
        <v>64</v>
      </c>
      <c r="AE288" s="38">
        <v>15</v>
      </c>
      <c r="AH288" s="38">
        <v>18.329999999999998</v>
      </c>
      <c r="AS288" s="42" t="s">
        <v>59</v>
      </c>
      <c r="AT288" s="70">
        <v>13</v>
      </c>
      <c r="BG288" s="104">
        <f t="shared" si="413"/>
        <v>17.329999999999998</v>
      </c>
      <c r="BH288" s="104">
        <f t="shared" si="414"/>
        <v>17.290199999999999</v>
      </c>
      <c r="BK288" s="106">
        <v>16.149999999999999</v>
      </c>
      <c r="BL288" s="108" t="s">
        <v>293</v>
      </c>
    </row>
    <row r="289" spans="1:64" x14ac:dyDescent="0.2">
      <c r="A289" s="117">
        <v>45948</v>
      </c>
      <c r="B289" s="28" t="s">
        <v>251</v>
      </c>
      <c r="C289" s="48" t="s">
        <v>539</v>
      </c>
      <c r="D289" s="28" t="s">
        <v>344</v>
      </c>
      <c r="F289" s="28" t="s">
        <v>61</v>
      </c>
      <c r="G289" s="28" t="s">
        <v>62</v>
      </c>
      <c r="H289" s="28" t="s">
        <v>70</v>
      </c>
      <c r="I289" s="95" t="s">
        <v>307</v>
      </c>
      <c r="J289" s="95" t="s">
        <v>453</v>
      </c>
      <c r="K289" s="30" t="s">
        <v>549</v>
      </c>
      <c r="L289" s="37">
        <v>1</v>
      </c>
      <c r="M289" s="94" t="s">
        <v>550</v>
      </c>
      <c r="N289" s="28" t="s">
        <v>112</v>
      </c>
      <c r="R289" s="38">
        <v>17</v>
      </c>
      <c r="S289" s="56">
        <v>2</v>
      </c>
      <c r="T289" s="37" t="str">
        <f t="shared" si="386"/>
        <v>0.00</v>
      </c>
      <c r="U289" s="25">
        <f t="shared" si="407"/>
        <v>-1</v>
      </c>
      <c r="V289" s="61">
        <f t="shared" si="408"/>
        <v>79.209999999999994</v>
      </c>
      <c r="W289" s="61">
        <f t="shared" si="409"/>
        <v>268.89999999999998</v>
      </c>
      <c r="X289" s="59">
        <f t="shared" si="410"/>
        <v>0.29457047229453326</v>
      </c>
      <c r="Y289" s="60">
        <f t="shared" si="411"/>
        <v>0.79209999999999992</v>
      </c>
      <c r="Z289" s="32">
        <f t="shared" si="412"/>
        <v>7920.9999999999991</v>
      </c>
      <c r="AA289" s="28" t="s">
        <v>64</v>
      </c>
      <c r="AE289" s="38">
        <v>17</v>
      </c>
      <c r="AH289" s="38">
        <v>18.53</v>
      </c>
      <c r="AS289" s="42" t="s">
        <v>59</v>
      </c>
      <c r="AT289" s="70">
        <v>17</v>
      </c>
      <c r="BG289" s="104">
        <f t="shared" si="413"/>
        <v>17.53</v>
      </c>
      <c r="BH289" s="104">
        <f t="shared" si="414"/>
        <v>17.478200000000001</v>
      </c>
      <c r="BK289" s="106">
        <v>19.100000000000001</v>
      </c>
      <c r="BL289" s="108" t="s">
        <v>293</v>
      </c>
    </row>
    <row r="290" spans="1:64" x14ac:dyDescent="0.2">
      <c r="A290" s="117">
        <v>45955</v>
      </c>
      <c r="B290" s="28" t="s">
        <v>251</v>
      </c>
      <c r="C290" s="48" t="s">
        <v>559</v>
      </c>
      <c r="D290" s="28" t="s">
        <v>344</v>
      </c>
      <c r="F290" s="28" t="s">
        <v>61</v>
      </c>
      <c r="G290" s="28" t="s">
        <v>62</v>
      </c>
      <c r="H290" s="28" t="s">
        <v>70</v>
      </c>
      <c r="I290" s="95" t="s">
        <v>292</v>
      </c>
      <c r="J290" s="95" t="s">
        <v>307</v>
      </c>
      <c r="K290" s="28" t="s">
        <v>560</v>
      </c>
      <c r="L290" s="37">
        <v>1</v>
      </c>
      <c r="M290" s="99" t="s">
        <v>561</v>
      </c>
      <c r="N290" s="28" t="s">
        <v>112</v>
      </c>
      <c r="R290" s="38">
        <v>11</v>
      </c>
      <c r="S290" s="56" t="s">
        <v>63</v>
      </c>
      <c r="T290" s="37" t="str">
        <f t="shared" si="386"/>
        <v>0.00</v>
      </c>
      <c r="U290" s="25">
        <f t="shared" ref="U290:U291" si="415">-$L290+T290</f>
        <v>-1</v>
      </c>
      <c r="V290" s="61">
        <f t="shared" ref="V290:V299" si="416">V289+U290</f>
        <v>78.209999999999994</v>
      </c>
      <c r="W290" s="61">
        <f t="shared" ref="W290:W299" si="417">L290+W289</f>
        <v>269.89999999999998</v>
      </c>
      <c r="X290" s="59">
        <f t="shared" ref="X290:X299" si="418">SUM(V290/W290)</f>
        <v>0.28977399036680251</v>
      </c>
      <c r="Y290" s="60">
        <f t="shared" ref="Y290:Y299" si="419">V290/100</f>
        <v>0.78209999999999991</v>
      </c>
      <c r="Z290" s="32">
        <f t="shared" ref="Z290:Z299" si="420">V290*100</f>
        <v>7820.9999999999991</v>
      </c>
      <c r="AA290" s="28" t="s">
        <v>64</v>
      </c>
      <c r="AE290" s="38">
        <v>11</v>
      </c>
      <c r="AH290" s="38">
        <v>19.09</v>
      </c>
      <c r="AS290" s="42" t="s">
        <v>59</v>
      </c>
      <c r="AT290" s="70">
        <v>11</v>
      </c>
      <c r="BG290" s="104">
        <f t="shared" ref="BG290" si="421">((AH290*(L290))-(L290))</f>
        <v>18.09</v>
      </c>
      <c r="BH290" s="104">
        <f t="shared" ref="BH290" si="422">0.94*(AH290-1)+1</f>
        <v>18.0046</v>
      </c>
      <c r="BK290" s="106">
        <v>15.1</v>
      </c>
      <c r="BL290" s="108" t="s">
        <v>293</v>
      </c>
    </row>
    <row r="291" spans="1:64" ht="17" x14ac:dyDescent="0.2">
      <c r="A291" s="117">
        <v>45955</v>
      </c>
      <c r="B291" s="28" t="s">
        <v>251</v>
      </c>
      <c r="C291" s="48" t="s">
        <v>559</v>
      </c>
      <c r="D291" s="28" t="s">
        <v>344</v>
      </c>
      <c r="F291" s="28" t="s">
        <v>61</v>
      </c>
      <c r="G291" s="28" t="s">
        <v>62</v>
      </c>
      <c r="H291" s="28" t="s">
        <v>70</v>
      </c>
      <c r="I291" s="95" t="s">
        <v>292</v>
      </c>
      <c r="J291" s="95" t="s">
        <v>369</v>
      </c>
      <c r="K291" s="121" t="s">
        <v>562</v>
      </c>
      <c r="L291" s="37">
        <v>1</v>
      </c>
      <c r="M291" s="99" t="s">
        <v>563</v>
      </c>
      <c r="N291" s="28" t="s">
        <v>112</v>
      </c>
      <c r="R291" s="38">
        <v>15</v>
      </c>
      <c r="S291" s="56" t="s">
        <v>63</v>
      </c>
      <c r="T291" s="37" t="str">
        <f t="shared" si="386"/>
        <v>0.00</v>
      </c>
      <c r="U291" s="25">
        <f t="shared" si="415"/>
        <v>-1</v>
      </c>
      <c r="V291" s="61">
        <f t="shared" si="416"/>
        <v>77.209999999999994</v>
      </c>
      <c r="W291" s="61">
        <f t="shared" si="417"/>
        <v>270.89999999999998</v>
      </c>
      <c r="X291" s="59">
        <f t="shared" si="418"/>
        <v>0.28501291989664085</v>
      </c>
      <c r="Y291" s="60">
        <f t="shared" si="419"/>
        <v>0.7720999999999999</v>
      </c>
      <c r="Z291" s="32">
        <f t="shared" si="420"/>
        <v>7720.9999999999991</v>
      </c>
      <c r="AA291" s="28" t="s">
        <v>64</v>
      </c>
      <c r="AE291" s="38">
        <v>15</v>
      </c>
      <c r="AH291" s="38" t="s">
        <v>301</v>
      </c>
      <c r="AS291" s="42" t="s">
        <v>59</v>
      </c>
      <c r="AT291" s="70">
        <v>15</v>
      </c>
      <c r="BG291" s="104" t="s">
        <v>301</v>
      </c>
      <c r="BH291" s="104" t="s">
        <v>301</v>
      </c>
      <c r="BK291" s="104" t="s">
        <v>301</v>
      </c>
      <c r="BL291" s="108" t="s">
        <v>293</v>
      </c>
    </row>
    <row r="292" spans="1:64" x14ac:dyDescent="0.2">
      <c r="A292" s="117">
        <v>45962</v>
      </c>
      <c r="B292" s="28" t="s">
        <v>251</v>
      </c>
      <c r="C292" s="48" t="s">
        <v>565</v>
      </c>
      <c r="D292" s="28" t="s">
        <v>344</v>
      </c>
      <c r="F292" s="28" t="s">
        <v>61</v>
      </c>
      <c r="G292" s="28" t="s">
        <v>62</v>
      </c>
      <c r="H292" s="28" t="s">
        <v>68</v>
      </c>
      <c r="I292" s="95" t="s">
        <v>331</v>
      </c>
      <c r="J292" s="95" t="s">
        <v>369</v>
      </c>
      <c r="K292" s="28" t="s">
        <v>519</v>
      </c>
      <c r="L292" s="37">
        <v>1</v>
      </c>
      <c r="M292" s="94" t="s">
        <v>566</v>
      </c>
      <c r="N292" s="28" t="s">
        <v>112</v>
      </c>
      <c r="R292" s="38">
        <v>15</v>
      </c>
      <c r="S292" s="56" t="s">
        <v>63</v>
      </c>
      <c r="T292" s="37" t="str">
        <f t="shared" si="386"/>
        <v>0.00</v>
      </c>
      <c r="U292" s="25">
        <f t="shared" ref="U292" si="423">-$L292+T292</f>
        <v>-1</v>
      </c>
      <c r="V292" s="61">
        <f t="shared" si="416"/>
        <v>76.209999999999994</v>
      </c>
      <c r="W292" s="61">
        <f t="shared" si="417"/>
        <v>271.89999999999998</v>
      </c>
      <c r="X292" s="59">
        <f t="shared" si="418"/>
        <v>0.28028687017285769</v>
      </c>
      <c r="Y292" s="60">
        <f t="shared" si="419"/>
        <v>0.76209999999999989</v>
      </c>
      <c r="Z292" s="32">
        <f t="shared" si="420"/>
        <v>7620.9999999999991</v>
      </c>
      <c r="AA292" s="28" t="s">
        <v>64</v>
      </c>
      <c r="AE292" s="38">
        <v>15</v>
      </c>
      <c r="AH292" s="38">
        <v>17.5</v>
      </c>
      <c r="AS292" s="42" t="s">
        <v>59</v>
      </c>
      <c r="AT292" s="70">
        <v>15</v>
      </c>
      <c r="BG292" s="104">
        <f t="shared" ref="BG292" si="424">((AH292*(L292))-(L292))</f>
        <v>16.5</v>
      </c>
      <c r="BH292" s="104">
        <f t="shared" ref="BH292" si="425">0.94*(AH292-1)+1</f>
        <v>16.509999999999998</v>
      </c>
      <c r="BK292" s="106">
        <v>16.05</v>
      </c>
      <c r="BL292" s="108" t="s">
        <v>293</v>
      </c>
    </row>
    <row r="293" spans="1:64" x14ac:dyDescent="0.2">
      <c r="A293" s="117">
        <v>45962</v>
      </c>
      <c r="B293" s="28" t="s">
        <v>251</v>
      </c>
      <c r="C293" s="48" t="s">
        <v>509</v>
      </c>
      <c r="D293" s="28" t="s">
        <v>344</v>
      </c>
      <c r="F293" s="28" t="s">
        <v>61</v>
      </c>
      <c r="G293" s="28" t="s">
        <v>62</v>
      </c>
      <c r="H293" s="28" t="s">
        <v>68</v>
      </c>
      <c r="I293" s="95" t="s">
        <v>307</v>
      </c>
      <c r="J293" s="95" t="s">
        <v>300</v>
      </c>
      <c r="K293" s="28" t="s">
        <v>567</v>
      </c>
      <c r="L293" s="37">
        <v>1</v>
      </c>
      <c r="M293" s="94" t="s">
        <v>568</v>
      </c>
      <c r="N293" s="28" t="s">
        <v>112</v>
      </c>
      <c r="R293" s="38">
        <v>51</v>
      </c>
      <c r="S293" s="56" t="s">
        <v>63</v>
      </c>
      <c r="T293" s="37" t="str">
        <f t="shared" si="386"/>
        <v>0.00</v>
      </c>
      <c r="U293" s="25">
        <f t="shared" ref="U293:U294" si="426">-$L293+T293</f>
        <v>-1</v>
      </c>
      <c r="V293" s="61">
        <f t="shared" si="416"/>
        <v>75.209999999999994</v>
      </c>
      <c r="W293" s="61">
        <f t="shared" si="417"/>
        <v>272.89999999999998</v>
      </c>
      <c r="X293" s="59">
        <f t="shared" si="418"/>
        <v>0.27559545621106635</v>
      </c>
      <c r="Y293" s="60">
        <f t="shared" si="419"/>
        <v>0.75209999999999999</v>
      </c>
      <c r="Z293" s="32">
        <f t="shared" si="420"/>
        <v>7520.9999999999991</v>
      </c>
      <c r="AA293" s="28" t="s">
        <v>64</v>
      </c>
      <c r="AE293" s="38">
        <v>51</v>
      </c>
      <c r="AH293" s="38">
        <v>124.03</v>
      </c>
      <c r="AS293" s="42" t="s">
        <v>59</v>
      </c>
      <c r="AT293" s="70">
        <v>51</v>
      </c>
      <c r="BG293" s="104">
        <f t="shared" ref="BG293:BG294" si="427">((AH293*(L293))-(L293))</f>
        <v>123.03</v>
      </c>
      <c r="BH293" s="104">
        <f t="shared" ref="BH293:BH294" si="428">0.94*(AH293-1)+1</f>
        <v>116.64819999999999</v>
      </c>
      <c r="BK293" s="106">
        <v>100.55</v>
      </c>
      <c r="BL293" s="108" t="s">
        <v>293</v>
      </c>
    </row>
    <row r="294" spans="1:64" x14ac:dyDescent="0.2">
      <c r="A294" s="117">
        <v>45962</v>
      </c>
      <c r="B294" s="28" t="s">
        <v>251</v>
      </c>
      <c r="C294" s="48" t="s">
        <v>509</v>
      </c>
      <c r="D294" s="28" t="s">
        <v>344</v>
      </c>
      <c r="F294" s="28" t="s">
        <v>61</v>
      </c>
      <c r="G294" s="28" t="s">
        <v>62</v>
      </c>
      <c r="H294" s="28" t="s">
        <v>68</v>
      </c>
      <c r="I294" s="95" t="s">
        <v>307</v>
      </c>
      <c r="J294" s="95" t="s">
        <v>300</v>
      </c>
      <c r="K294" s="28" t="s">
        <v>567</v>
      </c>
      <c r="L294" s="37">
        <v>1</v>
      </c>
      <c r="M294" s="94" t="s">
        <v>568</v>
      </c>
      <c r="N294" s="28" t="s">
        <v>114</v>
      </c>
      <c r="R294" s="38">
        <v>14</v>
      </c>
      <c r="S294" s="56" t="s">
        <v>63</v>
      </c>
      <c r="T294" s="37" t="str">
        <f t="shared" si="386"/>
        <v>0.00</v>
      </c>
      <c r="U294" s="25">
        <f t="shared" si="426"/>
        <v>-1</v>
      </c>
      <c r="V294" s="61">
        <f t="shared" si="416"/>
        <v>74.209999999999994</v>
      </c>
      <c r="W294" s="61">
        <f t="shared" si="417"/>
        <v>273.89999999999998</v>
      </c>
      <c r="X294" s="59">
        <f t="shared" si="418"/>
        <v>0.27093829864914204</v>
      </c>
      <c r="Y294" s="60">
        <f t="shared" si="419"/>
        <v>0.74209999999999998</v>
      </c>
      <c r="Z294" s="32">
        <f t="shared" si="420"/>
        <v>7420.9999999999991</v>
      </c>
      <c r="AA294" s="28" t="s">
        <v>64</v>
      </c>
      <c r="AE294" s="38">
        <v>14</v>
      </c>
      <c r="AH294" s="38">
        <v>19.57</v>
      </c>
      <c r="AS294" s="42" t="s">
        <v>59</v>
      </c>
      <c r="AT294" s="70">
        <v>14</v>
      </c>
      <c r="BG294" s="104">
        <f t="shared" si="427"/>
        <v>18.57</v>
      </c>
      <c r="BH294" s="104">
        <f t="shared" si="428"/>
        <v>18.4558</v>
      </c>
      <c r="BK294" s="106">
        <v>18.100000000000001</v>
      </c>
      <c r="BL294" s="108" t="s">
        <v>293</v>
      </c>
    </row>
    <row r="295" spans="1:64" x14ac:dyDescent="0.2">
      <c r="A295" s="117">
        <v>45965</v>
      </c>
      <c r="B295" s="28" t="s">
        <v>251</v>
      </c>
      <c r="C295" s="48" t="s">
        <v>554</v>
      </c>
      <c r="D295" s="28" t="s">
        <v>454</v>
      </c>
      <c r="F295" s="28" t="s">
        <v>61</v>
      </c>
      <c r="G295" s="28" t="s">
        <v>62</v>
      </c>
      <c r="H295" s="28" t="s">
        <v>68</v>
      </c>
      <c r="I295" s="95" t="s">
        <v>307</v>
      </c>
      <c r="K295" s="28" t="s">
        <v>531</v>
      </c>
      <c r="L295" s="37">
        <v>0.5</v>
      </c>
      <c r="M295" s="99" t="s">
        <v>569</v>
      </c>
      <c r="N295" s="28" t="s">
        <v>112</v>
      </c>
      <c r="R295" s="38">
        <v>101</v>
      </c>
      <c r="S295" s="56" t="s">
        <v>63</v>
      </c>
      <c r="T295" s="37" t="str">
        <f t="shared" si="386"/>
        <v>0.00</v>
      </c>
      <c r="U295" s="25">
        <f t="shared" ref="U295:U296" si="429">-$L295+T295</f>
        <v>-0.5</v>
      </c>
      <c r="V295" s="61">
        <f t="shared" si="416"/>
        <v>73.709999999999994</v>
      </c>
      <c r="W295" s="61">
        <f t="shared" si="417"/>
        <v>274.39999999999998</v>
      </c>
      <c r="X295" s="59">
        <f t="shared" si="418"/>
        <v>0.26862244897959181</v>
      </c>
      <c r="Y295" s="60">
        <f t="shared" si="419"/>
        <v>0.73709999999999998</v>
      </c>
      <c r="Z295" s="32">
        <f t="shared" si="420"/>
        <v>7370.9999999999991</v>
      </c>
      <c r="AA295" s="28" t="s">
        <v>64</v>
      </c>
      <c r="AE295" s="38">
        <v>101</v>
      </c>
      <c r="AH295" s="38" t="s">
        <v>301</v>
      </c>
      <c r="AS295" s="42" t="s">
        <v>59</v>
      </c>
      <c r="AT295" s="70">
        <v>101</v>
      </c>
      <c r="BG295" s="104" t="s">
        <v>301</v>
      </c>
      <c r="BH295" s="104" t="s">
        <v>301</v>
      </c>
      <c r="BK295" s="104" t="s">
        <v>301</v>
      </c>
      <c r="BL295" s="108" t="s">
        <v>356</v>
      </c>
    </row>
    <row r="296" spans="1:64" x14ac:dyDescent="0.2">
      <c r="A296" s="117">
        <v>45965</v>
      </c>
      <c r="B296" s="28" t="s">
        <v>251</v>
      </c>
      <c r="C296" s="48" t="s">
        <v>554</v>
      </c>
      <c r="D296" s="28" t="s">
        <v>454</v>
      </c>
      <c r="F296" s="28" t="s">
        <v>61</v>
      </c>
      <c r="G296" s="28" t="s">
        <v>62</v>
      </c>
      <c r="H296" s="28" t="s">
        <v>68</v>
      </c>
      <c r="I296" s="95" t="s">
        <v>307</v>
      </c>
      <c r="K296" s="28" t="s">
        <v>531</v>
      </c>
      <c r="L296" s="37">
        <v>0.5</v>
      </c>
      <c r="M296" s="99" t="s">
        <v>569</v>
      </c>
      <c r="N296" s="28" t="s">
        <v>114</v>
      </c>
      <c r="R296" s="38">
        <v>26</v>
      </c>
      <c r="S296" s="56" t="s">
        <v>63</v>
      </c>
      <c r="T296" s="37" t="str">
        <f t="shared" si="386"/>
        <v>0.00</v>
      </c>
      <c r="U296" s="25">
        <f t="shared" si="429"/>
        <v>-0.5</v>
      </c>
      <c r="V296" s="61">
        <f t="shared" si="416"/>
        <v>73.209999999999994</v>
      </c>
      <c r="W296" s="61">
        <f t="shared" si="417"/>
        <v>274.89999999999998</v>
      </c>
      <c r="X296" s="59">
        <f t="shared" si="418"/>
        <v>0.26631502364496179</v>
      </c>
      <c r="Y296" s="60">
        <f t="shared" si="419"/>
        <v>0.73209999999999997</v>
      </c>
      <c r="Z296" s="32">
        <f t="shared" si="420"/>
        <v>7320.9999999999991</v>
      </c>
      <c r="AA296" s="28" t="s">
        <v>64</v>
      </c>
      <c r="AE296" s="38">
        <v>26</v>
      </c>
      <c r="AH296" s="38" t="s">
        <v>301</v>
      </c>
      <c r="AS296" s="42" t="s">
        <v>59</v>
      </c>
      <c r="AT296" s="70">
        <v>26</v>
      </c>
      <c r="BG296" s="104" t="s">
        <v>301</v>
      </c>
      <c r="BH296" s="104" t="s">
        <v>301</v>
      </c>
      <c r="BK296" s="104" t="s">
        <v>301</v>
      </c>
      <c r="BL296" s="108" t="s">
        <v>356</v>
      </c>
    </row>
    <row r="297" spans="1:64" x14ac:dyDescent="0.2">
      <c r="A297" s="117">
        <v>45967</v>
      </c>
      <c r="B297" s="28" t="s">
        <v>251</v>
      </c>
      <c r="C297" s="48" t="s">
        <v>570</v>
      </c>
      <c r="D297" s="28" t="s">
        <v>461</v>
      </c>
      <c r="F297" s="28" t="s">
        <v>61</v>
      </c>
      <c r="G297" s="28" t="s">
        <v>62</v>
      </c>
      <c r="H297" s="28" t="s">
        <v>68</v>
      </c>
      <c r="I297" s="95" t="s">
        <v>292</v>
      </c>
      <c r="J297" s="95" t="s">
        <v>331</v>
      </c>
      <c r="K297" s="28" t="s">
        <v>564</v>
      </c>
      <c r="L297" s="37">
        <v>1</v>
      </c>
      <c r="M297" s="94" t="s">
        <v>571</v>
      </c>
      <c r="N297" s="28" t="s">
        <v>112</v>
      </c>
      <c r="R297" s="38">
        <v>34</v>
      </c>
      <c r="S297" s="56" t="s">
        <v>63</v>
      </c>
      <c r="T297" s="37" t="str">
        <f t="shared" si="386"/>
        <v>0.00</v>
      </c>
      <c r="U297" s="25">
        <f t="shared" ref="U297:U299" si="430">-$L297+T297</f>
        <v>-1</v>
      </c>
      <c r="V297" s="61">
        <f t="shared" si="416"/>
        <v>72.209999999999994</v>
      </c>
      <c r="W297" s="61">
        <f t="shared" si="417"/>
        <v>275.89999999999998</v>
      </c>
      <c r="X297" s="59">
        <f t="shared" si="418"/>
        <v>0.26172526277636826</v>
      </c>
      <c r="Y297" s="60">
        <f t="shared" si="419"/>
        <v>0.72209999999999996</v>
      </c>
      <c r="Z297" s="32">
        <f t="shared" si="420"/>
        <v>7220.9999999999991</v>
      </c>
      <c r="AA297" s="28" t="s">
        <v>64</v>
      </c>
      <c r="AE297" s="38">
        <v>34</v>
      </c>
      <c r="AH297" s="38">
        <v>70</v>
      </c>
      <c r="AS297" s="42" t="s">
        <v>59</v>
      </c>
      <c r="AT297" s="70">
        <v>34</v>
      </c>
      <c r="BG297" s="104">
        <f t="shared" ref="BG297:BG299" si="431">((AH297*(L297))-(L297))</f>
        <v>69</v>
      </c>
      <c r="BH297" s="104">
        <f t="shared" ref="BH297:BH299" si="432">0.94*(AH297-1)+1</f>
        <v>65.86</v>
      </c>
      <c r="BK297" s="106">
        <v>52.7</v>
      </c>
      <c r="BL297" s="108" t="s">
        <v>293</v>
      </c>
    </row>
    <row r="298" spans="1:64" x14ac:dyDescent="0.2">
      <c r="A298" s="117">
        <v>45967</v>
      </c>
      <c r="B298" s="28" t="s">
        <v>251</v>
      </c>
      <c r="C298" s="48" t="s">
        <v>570</v>
      </c>
      <c r="D298" s="28" t="s">
        <v>461</v>
      </c>
      <c r="F298" s="28" t="s">
        <v>61</v>
      </c>
      <c r="G298" s="28" t="s">
        <v>62</v>
      </c>
      <c r="H298" s="28" t="s">
        <v>68</v>
      </c>
      <c r="I298" s="95" t="s">
        <v>292</v>
      </c>
      <c r="J298" s="95" t="s">
        <v>331</v>
      </c>
      <c r="K298" s="28" t="s">
        <v>564</v>
      </c>
      <c r="L298" s="37">
        <v>1</v>
      </c>
      <c r="M298" s="94" t="s">
        <v>571</v>
      </c>
      <c r="N298" s="28" t="s">
        <v>114</v>
      </c>
      <c r="R298" s="38">
        <v>7.5</v>
      </c>
      <c r="S298" s="56" t="s">
        <v>63</v>
      </c>
      <c r="T298" s="37" t="str">
        <f t="shared" si="386"/>
        <v>0.00</v>
      </c>
      <c r="U298" s="25">
        <f t="shared" si="430"/>
        <v>-1</v>
      </c>
      <c r="V298" s="61">
        <f t="shared" si="416"/>
        <v>71.209999999999994</v>
      </c>
      <c r="W298" s="61">
        <f t="shared" si="417"/>
        <v>276.89999999999998</v>
      </c>
      <c r="X298" s="59">
        <f t="shared" si="418"/>
        <v>0.25716865294330082</v>
      </c>
      <c r="Y298" s="60">
        <f t="shared" si="419"/>
        <v>0.71209999999999996</v>
      </c>
      <c r="Z298" s="32">
        <f t="shared" si="420"/>
        <v>7120.9999999999991</v>
      </c>
      <c r="AA298" s="28" t="s">
        <v>64</v>
      </c>
      <c r="AE298" s="38">
        <v>7.5</v>
      </c>
      <c r="AH298" s="38">
        <v>10.4</v>
      </c>
      <c r="AS298" s="42" t="s">
        <v>59</v>
      </c>
      <c r="AT298" s="70">
        <v>7.5</v>
      </c>
      <c r="BG298" s="104">
        <f t="shared" si="431"/>
        <v>9.4</v>
      </c>
      <c r="BH298" s="104">
        <f t="shared" si="432"/>
        <v>9.8360000000000003</v>
      </c>
      <c r="BK298" s="106">
        <v>8.9</v>
      </c>
      <c r="BL298" s="108" t="s">
        <v>293</v>
      </c>
    </row>
    <row r="299" spans="1:64" x14ac:dyDescent="0.2">
      <c r="A299" s="117">
        <v>45967</v>
      </c>
      <c r="B299" s="28" t="s">
        <v>251</v>
      </c>
      <c r="C299" s="48" t="s">
        <v>572</v>
      </c>
      <c r="D299" s="28" t="s">
        <v>461</v>
      </c>
      <c r="F299" s="28" t="s">
        <v>61</v>
      </c>
      <c r="G299" s="28" t="s">
        <v>62</v>
      </c>
      <c r="H299" s="28" t="s">
        <v>68</v>
      </c>
      <c r="I299" s="95" t="s">
        <v>292</v>
      </c>
      <c r="J299" s="95" t="s">
        <v>336</v>
      </c>
      <c r="K299" s="28" t="s">
        <v>557</v>
      </c>
      <c r="L299" s="37">
        <v>1</v>
      </c>
      <c r="M299" s="94" t="s">
        <v>573</v>
      </c>
      <c r="N299" s="28" t="s">
        <v>112</v>
      </c>
      <c r="R299" s="38">
        <v>26</v>
      </c>
      <c r="S299" s="56" t="s">
        <v>63</v>
      </c>
      <c r="T299" s="37" t="str">
        <f t="shared" si="386"/>
        <v>0.00</v>
      </c>
      <c r="U299" s="25">
        <f t="shared" si="430"/>
        <v>-1</v>
      </c>
      <c r="V299" s="61">
        <f t="shared" si="416"/>
        <v>70.209999999999994</v>
      </c>
      <c r="W299" s="61">
        <f t="shared" si="417"/>
        <v>277.89999999999998</v>
      </c>
      <c r="X299" s="59">
        <f t="shared" si="418"/>
        <v>0.25264483627204032</v>
      </c>
      <c r="Y299" s="60">
        <f t="shared" si="419"/>
        <v>0.70209999999999995</v>
      </c>
      <c r="Z299" s="32">
        <f t="shared" si="420"/>
        <v>7020.9999999999991</v>
      </c>
      <c r="AA299" s="28" t="s">
        <v>64</v>
      </c>
      <c r="AE299" s="38">
        <v>26</v>
      </c>
      <c r="AH299" s="38">
        <v>2.06</v>
      </c>
      <c r="AS299" s="42" t="s">
        <v>59</v>
      </c>
      <c r="AT299" s="70">
        <v>26</v>
      </c>
      <c r="BG299" s="104">
        <f t="shared" si="431"/>
        <v>1.06</v>
      </c>
      <c r="BH299" s="104">
        <f t="shared" si="432"/>
        <v>1.9964</v>
      </c>
      <c r="BK299" s="106">
        <v>1.8</v>
      </c>
      <c r="BL299" s="108" t="s">
        <v>293</v>
      </c>
    </row>
    <row r="300" spans="1:64" x14ac:dyDescent="0.2">
      <c r="A300" s="117">
        <v>45969</v>
      </c>
      <c r="B300" s="28" t="s">
        <v>251</v>
      </c>
      <c r="C300" s="48" t="s">
        <v>576</v>
      </c>
      <c r="D300" s="28" t="s">
        <v>344</v>
      </c>
      <c r="F300" s="28" t="s">
        <v>61</v>
      </c>
      <c r="G300" s="28" t="s">
        <v>62</v>
      </c>
      <c r="H300" s="28" t="s">
        <v>68</v>
      </c>
      <c r="I300" s="95" t="s">
        <v>331</v>
      </c>
      <c r="J300" s="95" t="s">
        <v>307</v>
      </c>
      <c r="K300" s="30" t="s">
        <v>392</v>
      </c>
      <c r="L300" s="37">
        <v>2</v>
      </c>
      <c r="M300" s="94" t="s">
        <v>575</v>
      </c>
      <c r="N300" s="28" t="s">
        <v>112</v>
      </c>
      <c r="R300" s="38">
        <v>27</v>
      </c>
      <c r="S300" s="56">
        <v>2</v>
      </c>
      <c r="T300" s="37" t="str">
        <f t="shared" si="386"/>
        <v>0.00</v>
      </c>
      <c r="U300" s="25">
        <f t="shared" ref="U300:U302" si="433">-$L300+T300</f>
        <v>-2</v>
      </c>
      <c r="V300" s="61">
        <f t="shared" ref="V300:V302" si="434">V299+U300</f>
        <v>68.209999999999994</v>
      </c>
      <c r="W300" s="61">
        <f t="shared" ref="W300:W302" si="435">L300+W299</f>
        <v>279.89999999999998</v>
      </c>
      <c r="X300" s="59">
        <f t="shared" ref="X300:X302" si="436">SUM(V300/W300)</f>
        <v>0.24369417649160413</v>
      </c>
      <c r="Y300" s="60">
        <f t="shared" ref="Y300:Y302" si="437">V300/100</f>
        <v>0.68209999999999993</v>
      </c>
      <c r="Z300" s="32">
        <f t="shared" ref="Z300:Z302" si="438">V300*100</f>
        <v>6820.9999999999991</v>
      </c>
      <c r="AA300" s="28" t="s">
        <v>64</v>
      </c>
      <c r="AE300" s="38">
        <v>27</v>
      </c>
      <c r="AH300" s="38">
        <v>8.5</v>
      </c>
      <c r="AS300" s="42" t="s">
        <v>59</v>
      </c>
      <c r="AT300" s="70">
        <v>27</v>
      </c>
      <c r="BG300" s="104">
        <f t="shared" ref="BG300:BG301" si="439">((AH300*(L300))-(L300))</f>
        <v>15</v>
      </c>
      <c r="BH300" s="104">
        <f t="shared" ref="BH300:BH301" si="440">0.94*(AH300-1)+1</f>
        <v>8.0500000000000007</v>
      </c>
      <c r="BK300" s="106">
        <v>14</v>
      </c>
      <c r="BL300" s="108" t="s">
        <v>293</v>
      </c>
    </row>
    <row r="301" spans="1:64" x14ac:dyDescent="0.2">
      <c r="A301" s="117">
        <v>45969</v>
      </c>
      <c r="B301" s="28" t="s">
        <v>251</v>
      </c>
      <c r="C301" s="48" t="s">
        <v>576</v>
      </c>
      <c r="D301" s="28" t="s">
        <v>344</v>
      </c>
      <c r="F301" s="28" t="s">
        <v>61</v>
      </c>
      <c r="G301" s="28" t="s">
        <v>62</v>
      </c>
      <c r="H301" s="28" t="s">
        <v>68</v>
      </c>
      <c r="I301" s="95" t="s">
        <v>331</v>
      </c>
      <c r="J301" s="95" t="s">
        <v>307</v>
      </c>
      <c r="K301" s="127" t="s">
        <v>392</v>
      </c>
      <c r="L301" s="37">
        <v>2</v>
      </c>
      <c r="M301" s="94" t="s">
        <v>575</v>
      </c>
      <c r="N301" s="28" t="s">
        <v>114</v>
      </c>
      <c r="R301" s="38">
        <v>7.5</v>
      </c>
      <c r="S301" s="56">
        <v>2</v>
      </c>
      <c r="T301" s="37">
        <f t="shared" si="386"/>
        <v>15</v>
      </c>
      <c r="U301" s="25">
        <f t="shared" si="433"/>
        <v>13</v>
      </c>
      <c r="V301" s="61">
        <f t="shared" si="434"/>
        <v>81.209999999999994</v>
      </c>
      <c r="W301" s="61">
        <f t="shared" si="435"/>
        <v>281.89999999999998</v>
      </c>
      <c r="X301" s="59">
        <f t="shared" si="436"/>
        <v>0.28808087974459029</v>
      </c>
      <c r="Y301" s="60">
        <f t="shared" si="437"/>
        <v>0.81209999999999993</v>
      </c>
      <c r="Z301" s="32">
        <f t="shared" si="438"/>
        <v>8120.9999999999991</v>
      </c>
      <c r="AA301" s="28" t="s">
        <v>65</v>
      </c>
      <c r="AE301" s="38">
        <v>7.5</v>
      </c>
      <c r="AH301" s="38">
        <v>2.2400000000000002</v>
      </c>
      <c r="AS301" s="42" t="s">
        <v>59</v>
      </c>
      <c r="AT301" s="70">
        <v>7.5</v>
      </c>
      <c r="BG301" s="104">
        <f t="shared" si="439"/>
        <v>2.4800000000000004</v>
      </c>
      <c r="BH301" s="104">
        <f t="shared" si="440"/>
        <v>2.1656000000000004</v>
      </c>
      <c r="BK301" s="106">
        <v>2.6</v>
      </c>
      <c r="BL301" s="108" t="s">
        <v>293</v>
      </c>
    </row>
    <row r="302" spans="1:64" x14ac:dyDescent="0.2">
      <c r="A302" s="117">
        <v>45969</v>
      </c>
      <c r="B302" s="28" t="s">
        <v>251</v>
      </c>
      <c r="C302" s="48" t="s">
        <v>570</v>
      </c>
      <c r="D302" s="28" t="s">
        <v>344</v>
      </c>
      <c r="F302" s="28" t="s">
        <v>61</v>
      </c>
      <c r="G302" s="28" t="s">
        <v>62</v>
      </c>
      <c r="H302" s="28" t="s">
        <v>68</v>
      </c>
      <c r="I302" s="95" t="s">
        <v>292</v>
      </c>
      <c r="K302" s="28" t="s">
        <v>412</v>
      </c>
      <c r="L302" s="37">
        <v>1</v>
      </c>
      <c r="M302" s="94" t="s">
        <v>574</v>
      </c>
      <c r="N302" s="28" t="s">
        <v>112</v>
      </c>
      <c r="R302" s="38">
        <v>15</v>
      </c>
      <c r="S302" s="56" t="s">
        <v>63</v>
      </c>
      <c r="T302" s="37" t="str">
        <f t="shared" si="386"/>
        <v>0.00</v>
      </c>
      <c r="U302" s="25">
        <f t="shared" si="433"/>
        <v>-1</v>
      </c>
      <c r="V302" s="61">
        <f t="shared" si="434"/>
        <v>80.209999999999994</v>
      </c>
      <c r="W302" s="61">
        <f t="shared" si="435"/>
        <v>282.89999999999998</v>
      </c>
      <c r="X302" s="59">
        <f t="shared" si="436"/>
        <v>0.28352774832096145</v>
      </c>
      <c r="Y302" s="60">
        <f t="shared" si="437"/>
        <v>0.80209999999999992</v>
      </c>
      <c r="Z302" s="32">
        <f t="shared" si="438"/>
        <v>8020.9999999999991</v>
      </c>
      <c r="AA302" s="28" t="s">
        <v>64</v>
      </c>
      <c r="AE302" s="38">
        <v>15</v>
      </c>
      <c r="AH302" s="38" t="s">
        <v>301</v>
      </c>
      <c r="AS302" s="42" t="s">
        <v>59</v>
      </c>
      <c r="AT302" s="70">
        <v>15</v>
      </c>
      <c r="BG302" s="104" t="s">
        <v>301</v>
      </c>
      <c r="BH302" s="104" t="s">
        <v>301</v>
      </c>
      <c r="BK302" s="104" t="s">
        <v>301</v>
      </c>
      <c r="BL302" s="108" t="s">
        <v>293</v>
      </c>
    </row>
    <row r="303" spans="1:64" x14ac:dyDescent="0.2">
      <c r="A303" s="117">
        <v>46023</v>
      </c>
      <c r="B303" s="28" t="s">
        <v>251</v>
      </c>
      <c r="C303" s="48" t="s">
        <v>577</v>
      </c>
      <c r="D303" s="28" t="s">
        <v>465</v>
      </c>
      <c r="F303" s="28" t="s">
        <v>61</v>
      </c>
      <c r="G303" s="28" t="s">
        <v>62</v>
      </c>
      <c r="H303" s="28" t="s">
        <v>578</v>
      </c>
      <c r="I303" s="95" t="s">
        <v>300</v>
      </c>
      <c r="J303" s="95" t="s">
        <v>334</v>
      </c>
      <c r="K303" s="127" t="s">
        <v>579</v>
      </c>
      <c r="L303" s="37">
        <v>2</v>
      </c>
      <c r="M303" s="99" t="s">
        <v>581</v>
      </c>
      <c r="N303" s="28" t="s">
        <v>112</v>
      </c>
      <c r="R303" s="38">
        <v>5</v>
      </c>
      <c r="S303" s="56">
        <v>1</v>
      </c>
      <c r="T303" s="37">
        <f t="shared" si="386"/>
        <v>10</v>
      </c>
      <c r="U303" s="25">
        <f t="shared" ref="U303:U304" si="441">-$L303+T303</f>
        <v>8</v>
      </c>
      <c r="V303" s="61">
        <f t="shared" ref="V303:V304" si="442">V302+U303</f>
        <v>88.21</v>
      </c>
      <c r="W303" s="61">
        <f t="shared" ref="W303:W304" si="443">L303+W302</f>
        <v>284.89999999999998</v>
      </c>
      <c r="X303" s="59">
        <f t="shared" ref="X303:X304" si="444">SUM(V303/W303)</f>
        <v>0.30961740961740963</v>
      </c>
      <c r="Y303" s="60">
        <f t="shared" ref="Y303:Y304" si="445">V303/100</f>
        <v>0.88209999999999988</v>
      </c>
      <c r="Z303" s="32">
        <f t="shared" ref="Z303:Z304" si="446">V303*100</f>
        <v>8821</v>
      </c>
      <c r="AA303" s="28" t="s">
        <v>65</v>
      </c>
      <c r="AE303" s="26">
        <v>5</v>
      </c>
      <c r="AH303" s="38">
        <v>1.9</v>
      </c>
      <c r="AS303" s="42" t="s">
        <v>59</v>
      </c>
      <c r="AT303" s="70">
        <v>5</v>
      </c>
      <c r="BG303" s="104">
        <f t="shared" ref="BG303:BG304" si="447">((AH303*(L303))-(L303))</f>
        <v>1.7999999999999998</v>
      </c>
      <c r="BH303" s="104">
        <f t="shared" ref="BH303:BH304" si="448">0.94*(AH303-1)+1</f>
        <v>1.8459999999999999</v>
      </c>
      <c r="BK303" s="106">
        <v>1.8</v>
      </c>
    </row>
    <row r="304" spans="1:64" x14ac:dyDescent="0.2">
      <c r="A304" s="117">
        <v>46023</v>
      </c>
      <c r="B304" s="28" t="s">
        <v>251</v>
      </c>
      <c r="C304" s="48" t="s">
        <v>577</v>
      </c>
      <c r="D304" s="28" t="s">
        <v>465</v>
      </c>
      <c r="F304" s="28" t="s">
        <v>61</v>
      </c>
      <c r="G304" s="28" t="s">
        <v>62</v>
      </c>
      <c r="H304" s="28" t="s">
        <v>578</v>
      </c>
      <c r="I304" s="95" t="s">
        <v>300</v>
      </c>
      <c r="J304" s="95" t="s">
        <v>330</v>
      </c>
      <c r="K304" s="28" t="s">
        <v>580</v>
      </c>
      <c r="L304" s="37">
        <v>2</v>
      </c>
      <c r="M304" s="99" t="s">
        <v>581</v>
      </c>
      <c r="N304" s="28" t="s">
        <v>112</v>
      </c>
      <c r="R304" s="38">
        <v>6</v>
      </c>
      <c r="S304" s="56" t="s">
        <v>63</v>
      </c>
      <c r="T304" s="37" t="str">
        <f t="shared" si="386"/>
        <v>0.00</v>
      </c>
      <c r="U304" s="25">
        <f t="shared" si="441"/>
        <v>-2</v>
      </c>
      <c r="V304" s="61">
        <f t="shared" si="442"/>
        <v>86.21</v>
      </c>
      <c r="W304" s="61">
        <f t="shared" si="443"/>
        <v>286.89999999999998</v>
      </c>
      <c r="X304" s="59">
        <f t="shared" si="444"/>
        <v>0.3004879749041478</v>
      </c>
      <c r="Y304" s="60">
        <f t="shared" si="445"/>
        <v>0.86209999999999998</v>
      </c>
      <c r="Z304" s="32">
        <f t="shared" si="446"/>
        <v>8621</v>
      </c>
      <c r="AA304" s="28" t="s">
        <v>64</v>
      </c>
      <c r="AE304" s="26">
        <v>6</v>
      </c>
      <c r="AH304" s="38">
        <v>14</v>
      </c>
      <c r="AS304" s="42" t="s">
        <v>59</v>
      </c>
      <c r="AT304" s="70">
        <v>6</v>
      </c>
      <c r="BG304" s="104">
        <f t="shared" si="447"/>
        <v>26</v>
      </c>
      <c r="BH304" s="104">
        <f t="shared" si="448"/>
        <v>13.219999999999999</v>
      </c>
      <c r="BK304" s="106">
        <v>12.4</v>
      </c>
    </row>
    <row r="305" spans="1:63" x14ac:dyDescent="0.2">
      <c r="A305" s="117">
        <v>46039</v>
      </c>
      <c r="B305" s="28" t="s">
        <v>251</v>
      </c>
      <c r="C305" s="48" t="s">
        <v>582</v>
      </c>
      <c r="D305" s="28" t="s">
        <v>344</v>
      </c>
      <c r="F305" s="28" t="s">
        <v>61</v>
      </c>
      <c r="G305" s="28" t="s">
        <v>62</v>
      </c>
      <c r="H305" s="28" t="s">
        <v>583</v>
      </c>
      <c r="I305" s="95" t="s">
        <v>307</v>
      </c>
      <c r="K305" s="28" t="s">
        <v>584</v>
      </c>
      <c r="L305" s="37">
        <v>0.5</v>
      </c>
      <c r="M305" s="94" t="s">
        <v>585</v>
      </c>
      <c r="N305" s="28" t="s">
        <v>112</v>
      </c>
      <c r="R305" s="38">
        <v>101</v>
      </c>
      <c r="S305" s="56" t="s">
        <v>63</v>
      </c>
      <c r="T305" s="37" t="str">
        <f t="shared" si="386"/>
        <v>0.00</v>
      </c>
      <c r="U305" s="25">
        <f t="shared" ref="U305:U306" si="449">-$L305+T305</f>
        <v>-0.5</v>
      </c>
      <c r="V305" s="61">
        <f t="shared" ref="V305:V306" si="450">V304+U305</f>
        <v>85.71</v>
      </c>
      <c r="W305" s="61">
        <f t="shared" ref="W305:W306" si="451">L305+W304</f>
        <v>287.39999999999998</v>
      </c>
      <c r="X305" s="59">
        <f t="shared" ref="X305:X306" si="452">SUM(V305/W305)</f>
        <v>0.29822546972860126</v>
      </c>
      <c r="Y305" s="60">
        <f t="shared" ref="Y305:Y306" si="453">V305/100</f>
        <v>0.85709999999999997</v>
      </c>
      <c r="Z305" s="32">
        <f t="shared" ref="Z305:Z306" si="454">V305*100</f>
        <v>8571</v>
      </c>
      <c r="AA305" s="28" t="s">
        <v>64</v>
      </c>
      <c r="AE305" s="38" t="s">
        <v>301</v>
      </c>
      <c r="AH305" s="38" t="s">
        <v>301</v>
      </c>
      <c r="AS305" s="42" t="s">
        <v>59</v>
      </c>
      <c r="AT305" s="70">
        <v>101</v>
      </c>
      <c r="BG305" s="104" t="s">
        <v>301</v>
      </c>
      <c r="BH305" s="104" t="s">
        <v>301</v>
      </c>
      <c r="BK305" s="104" t="s">
        <v>301</v>
      </c>
    </row>
    <row r="306" spans="1:63" x14ac:dyDescent="0.2">
      <c r="A306" s="117">
        <v>46039</v>
      </c>
      <c r="B306" s="28" t="s">
        <v>251</v>
      </c>
      <c r="C306" s="48" t="s">
        <v>582</v>
      </c>
      <c r="D306" s="28" t="s">
        <v>344</v>
      </c>
      <c r="F306" s="28" t="s">
        <v>61</v>
      </c>
      <c r="G306" s="28" t="s">
        <v>62</v>
      </c>
      <c r="H306" s="28" t="s">
        <v>583</v>
      </c>
      <c r="I306" s="95" t="s">
        <v>307</v>
      </c>
      <c r="K306" s="28" t="s">
        <v>584</v>
      </c>
      <c r="L306" s="37">
        <v>0.5</v>
      </c>
      <c r="M306" s="94" t="s">
        <v>585</v>
      </c>
      <c r="N306" s="28" t="s">
        <v>114</v>
      </c>
      <c r="R306" s="38">
        <v>26</v>
      </c>
      <c r="S306" s="56" t="s">
        <v>63</v>
      </c>
      <c r="T306" s="37" t="str">
        <f t="shared" si="386"/>
        <v>0.00</v>
      </c>
      <c r="U306" s="25">
        <f t="shared" si="449"/>
        <v>-0.5</v>
      </c>
      <c r="V306" s="61">
        <f t="shared" si="450"/>
        <v>85.21</v>
      </c>
      <c r="W306" s="61">
        <f t="shared" si="451"/>
        <v>287.89999999999998</v>
      </c>
      <c r="X306" s="59">
        <f t="shared" si="452"/>
        <v>0.29597082320250084</v>
      </c>
      <c r="Y306" s="60">
        <f t="shared" si="453"/>
        <v>0.85209999999999997</v>
      </c>
      <c r="Z306" s="32">
        <f t="shared" si="454"/>
        <v>8521</v>
      </c>
      <c r="AA306" s="28" t="s">
        <v>64</v>
      </c>
      <c r="AE306" s="38" t="s">
        <v>301</v>
      </c>
      <c r="AH306" s="38" t="s">
        <v>301</v>
      </c>
      <c r="AS306" s="42" t="s">
        <v>59</v>
      </c>
      <c r="AT306" s="70">
        <v>26</v>
      </c>
      <c r="BG306" s="104" t="s">
        <v>301</v>
      </c>
      <c r="BH306" s="104" t="s">
        <v>301</v>
      </c>
      <c r="BK306" s="104" t="s">
        <v>301</v>
      </c>
    </row>
    <row r="307" spans="1:63" x14ac:dyDescent="0.2">
      <c r="A307" s="117">
        <v>46039</v>
      </c>
      <c r="B307" s="28" t="s">
        <v>251</v>
      </c>
      <c r="C307" s="48" t="s">
        <v>586</v>
      </c>
      <c r="D307" s="28" t="s">
        <v>344</v>
      </c>
      <c r="F307" s="28" t="s">
        <v>61</v>
      </c>
      <c r="G307" s="28" t="s">
        <v>62</v>
      </c>
      <c r="H307" s="28" t="s">
        <v>583</v>
      </c>
      <c r="I307" s="95" t="s">
        <v>307</v>
      </c>
      <c r="K307" s="28" t="s">
        <v>587</v>
      </c>
      <c r="L307" s="37">
        <v>1</v>
      </c>
      <c r="M307" s="94" t="s">
        <v>588</v>
      </c>
      <c r="N307" s="28" t="s">
        <v>112</v>
      </c>
      <c r="R307" s="38">
        <v>51</v>
      </c>
      <c r="S307" s="56" t="s">
        <v>63</v>
      </c>
      <c r="T307" s="37" t="str">
        <f t="shared" si="386"/>
        <v>0.00</v>
      </c>
      <c r="U307" s="25">
        <f t="shared" ref="U307:U308" si="455">-$L307+T307</f>
        <v>-1</v>
      </c>
      <c r="V307" s="61">
        <f t="shared" ref="V307:V308" si="456">V306+U307</f>
        <v>84.21</v>
      </c>
      <c r="W307" s="61">
        <f t="shared" ref="W307:W308" si="457">L307+W306</f>
        <v>288.89999999999998</v>
      </c>
      <c r="X307" s="59">
        <f t="shared" ref="X307:X308" si="458">SUM(V307/W307)</f>
        <v>0.29148494288681204</v>
      </c>
      <c r="Y307" s="60">
        <f t="shared" ref="Y307:Y308" si="459">V307/100</f>
        <v>0.84209999999999996</v>
      </c>
      <c r="Z307" s="32">
        <f t="shared" ref="Z307:Z308" si="460">V307*100</f>
        <v>8421</v>
      </c>
      <c r="AA307" s="28" t="s">
        <v>64</v>
      </c>
      <c r="AE307" s="38" t="s">
        <v>301</v>
      </c>
      <c r="AH307" s="38" t="s">
        <v>301</v>
      </c>
      <c r="AS307" s="42" t="s">
        <v>59</v>
      </c>
      <c r="AT307" s="70">
        <v>51</v>
      </c>
      <c r="BG307" s="104" t="s">
        <v>301</v>
      </c>
      <c r="BH307" s="104" t="s">
        <v>301</v>
      </c>
      <c r="BK307" s="104" t="s">
        <v>301</v>
      </c>
    </row>
    <row r="308" spans="1:63" x14ac:dyDescent="0.2">
      <c r="A308" s="117">
        <v>46039</v>
      </c>
      <c r="B308" s="28" t="s">
        <v>251</v>
      </c>
      <c r="C308" s="48" t="s">
        <v>586</v>
      </c>
      <c r="D308" s="28" t="s">
        <v>344</v>
      </c>
      <c r="F308" s="28" t="s">
        <v>61</v>
      </c>
      <c r="G308" s="28" t="s">
        <v>62</v>
      </c>
      <c r="H308" s="28" t="s">
        <v>583</v>
      </c>
      <c r="I308" s="95" t="s">
        <v>307</v>
      </c>
      <c r="K308" s="28" t="s">
        <v>587</v>
      </c>
      <c r="L308" s="37">
        <v>1</v>
      </c>
      <c r="M308" s="94" t="s">
        <v>588</v>
      </c>
      <c r="N308" s="28" t="s">
        <v>114</v>
      </c>
      <c r="R308" s="38">
        <v>13.5</v>
      </c>
      <c r="S308" s="56" t="s">
        <v>63</v>
      </c>
      <c r="T308" s="37" t="str">
        <f t="shared" si="386"/>
        <v>0.00</v>
      </c>
      <c r="U308" s="25">
        <f t="shared" si="455"/>
        <v>-1</v>
      </c>
      <c r="V308" s="61">
        <f t="shared" si="456"/>
        <v>83.21</v>
      </c>
      <c r="W308" s="61">
        <f t="shared" si="457"/>
        <v>289.89999999999998</v>
      </c>
      <c r="X308" s="59">
        <f t="shared" si="458"/>
        <v>0.28703001034839598</v>
      </c>
      <c r="Y308" s="60">
        <f t="shared" si="459"/>
        <v>0.83209999999999995</v>
      </c>
      <c r="Z308" s="32">
        <f t="shared" si="460"/>
        <v>8321</v>
      </c>
      <c r="AA308" s="28" t="s">
        <v>64</v>
      </c>
      <c r="AE308" s="38" t="s">
        <v>301</v>
      </c>
      <c r="AH308" s="38" t="s">
        <v>301</v>
      </c>
      <c r="AS308" s="42" t="s">
        <v>59</v>
      </c>
      <c r="AT308" s="70">
        <v>13.5</v>
      </c>
      <c r="BG308" s="104" t="s">
        <v>301</v>
      </c>
      <c r="BH308" s="104" t="s">
        <v>301</v>
      </c>
      <c r="BK308" s="104" t="s">
        <v>301</v>
      </c>
    </row>
    <row r="309" spans="1:63" x14ac:dyDescent="0.2">
      <c r="A309" s="117">
        <v>46074</v>
      </c>
      <c r="B309" s="28" t="s">
        <v>251</v>
      </c>
      <c r="C309" s="48" t="s">
        <v>591</v>
      </c>
      <c r="D309" s="28" t="s">
        <v>344</v>
      </c>
      <c r="F309" s="28" t="s">
        <v>61</v>
      </c>
      <c r="G309" s="28" t="s">
        <v>62</v>
      </c>
      <c r="H309" s="28" t="s">
        <v>67</v>
      </c>
      <c r="I309" s="95" t="s">
        <v>292</v>
      </c>
      <c r="J309" s="95" t="s">
        <v>330</v>
      </c>
      <c r="K309" s="30" t="s">
        <v>589</v>
      </c>
      <c r="L309" s="37">
        <v>1</v>
      </c>
      <c r="M309" s="94" t="s">
        <v>590</v>
      </c>
      <c r="N309" s="28" t="s">
        <v>112</v>
      </c>
      <c r="R309" s="38">
        <v>101</v>
      </c>
      <c r="S309" s="56">
        <v>2</v>
      </c>
      <c r="T309" s="37" t="str">
        <f t="shared" si="386"/>
        <v>0.00</v>
      </c>
      <c r="U309" s="25">
        <f t="shared" ref="U309:U310" si="461">-$L309+T309</f>
        <v>-1</v>
      </c>
      <c r="V309" s="61">
        <f t="shared" ref="V309:V310" si="462">V308+U309</f>
        <v>82.21</v>
      </c>
      <c r="W309" s="61">
        <f t="shared" ref="W309:W310" si="463">L309+W308</f>
        <v>290.89999999999998</v>
      </c>
      <c r="X309" s="59">
        <f t="shared" ref="X309:X310" si="464">SUM(V309/W309)</f>
        <v>0.28260570642832589</v>
      </c>
      <c r="Y309" s="60">
        <f t="shared" ref="Y309:Y310" si="465">V309/100</f>
        <v>0.82209999999999994</v>
      </c>
      <c r="Z309" s="32">
        <f t="shared" ref="Z309:Z310" si="466">V309*100</f>
        <v>8221</v>
      </c>
      <c r="AA309" s="28" t="s">
        <v>64</v>
      </c>
      <c r="AE309" s="26">
        <v>101</v>
      </c>
      <c r="AH309" s="38">
        <v>4.7</v>
      </c>
      <c r="AS309" s="42" t="s">
        <v>59</v>
      </c>
      <c r="AT309" s="70">
        <v>101</v>
      </c>
      <c r="BG309" s="104">
        <f t="shared" ref="BG309:BG310" si="467">((AH309*(L309))-(L309))</f>
        <v>3.7</v>
      </c>
      <c r="BH309" s="104">
        <f t="shared" ref="BH309:BH310" si="468">0.94*(AH309-1)+1</f>
        <v>4.4779999999999998</v>
      </c>
      <c r="BK309" s="106">
        <v>5</v>
      </c>
    </row>
    <row r="310" spans="1:63" x14ac:dyDescent="0.2">
      <c r="A310" s="117">
        <v>46074</v>
      </c>
      <c r="B310" s="28" t="s">
        <v>251</v>
      </c>
      <c r="C310" s="48" t="s">
        <v>591</v>
      </c>
      <c r="D310" s="28" t="s">
        <v>344</v>
      </c>
      <c r="F310" s="28" t="s">
        <v>61</v>
      </c>
      <c r="G310" s="28" t="s">
        <v>62</v>
      </c>
      <c r="H310" s="28" t="s">
        <v>67</v>
      </c>
      <c r="I310" s="95" t="s">
        <v>292</v>
      </c>
      <c r="J310" s="95" t="s">
        <v>330</v>
      </c>
      <c r="K310" s="127" t="s">
        <v>589</v>
      </c>
      <c r="L310" s="37">
        <v>1</v>
      </c>
      <c r="M310" s="94" t="s">
        <v>590</v>
      </c>
      <c r="N310" s="28" t="s">
        <v>114</v>
      </c>
      <c r="R310" s="38">
        <v>26</v>
      </c>
      <c r="S310" s="56">
        <v>2</v>
      </c>
      <c r="T310" s="37">
        <f t="shared" si="386"/>
        <v>26</v>
      </c>
      <c r="U310" s="25">
        <f t="shared" si="461"/>
        <v>25</v>
      </c>
      <c r="V310" s="61">
        <f t="shared" si="462"/>
        <v>107.21</v>
      </c>
      <c r="W310" s="61">
        <f t="shared" si="463"/>
        <v>291.89999999999998</v>
      </c>
      <c r="X310" s="59">
        <f t="shared" si="464"/>
        <v>0.36728331620417953</v>
      </c>
      <c r="Y310" s="60">
        <f t="shared" si="465"/>
        <v>1.0720999999999998</v>
      </c>
      <c r="Z310" s="32">
        <f t="shared" si="466"/>
        <v>10721</v>
      </c>
      <c r="AA310" s="28" t="s">
        <v>65</v>
      </c>
      <c r="AE310" s="26">
        <v>26</v>
      </c>
      <c r="AH310" s="38">
        <v>2.11</v>
      </c>
      <c r="AS310" s="42" t="s">
        <v>59</v>
      </c>
      <c r="AT310" s="70">
        <v>26</v>
      </c>
      <c r="BG310" s="104">
        <f t="shared" si="467"/>
        <v>1.1099999999999999</v>
      </c>
      <c r="BH310" s="104">
        <f t="shared" si="468"/>
        <v>2.0434000000000001</v>
      </c>
      <c r="BK310" s="106">
        <v>1.9</v>
      </c>
    </row>
    <row r="311" spans="1:63" x14ac:dyDescent="0.2">
      <c r="A311" s="117">
        <v>46088</v>
      </c>
      <c r="B311" s="28" t="s">
        <v>251</v>
      </c>
      <c r="C311" s="48" t="s">
        <v>592</v>
      </c>
      <c r="D311" s="28" t="s">
        <v>344</v>
      </c>
      <c r="F311" s="28" t="s">
        <v>61</v>
      </c>
      <c r="G311" s="28" t="s">
        <v>62</v>
      </c>
      <c r="H311" s="28" t="s">
        <v>68</v>
      </c>
      <c r="I311" s="95" t="s">
        <v>307</v>
      </c>
      <c r="J311" s="95" t="s">
        <v>292</v>
      </c>
      <c r="K311" s="128" t="s">
        <v>371</v>
      </c>
      <c r="L311" s="37">
        <v>2</v>
      </c>
      <c r="M311" s="94" t="s">
        <v>593</v>
      </c>
      <c r="N311" s="28" t="s">
        <v>112</v>
      </c>
      <c r="R311" s="38">
        <v>5</v>
      </c>
      <c r="S311" s="56">
        <v>3</v>
      </c>
      <c r="T311" s="37" t="str">
        <f t="shared" si="386"/>
        <v>0.00</v>
      </c>
      <c r="U311" s="25">
        <f t="shared" ref="U311" si="469">-$L311+T311</f>
        <v>-2</v>
      </c>
      <c r="V311" s="61">
        <f t="shared" ref="V311" si="470">V310+U311</f>
        <v>105.21</v>
      </c>
      <c r="W311" s="61">
        <f t="shared" ref="W311" si="471">L311+W310</f>
        <v>293.89999999999998</v>
      </c>
      <c r="X311" s="59">
        <f t="shared" ref="X311" si="472">SUM(V311/W311)</f>
        <v>0.35797890438924806</v>
      </c>
      <c r="Y311" s="60">
        <f t="shared" ref="Y311" si="473">V311/100</f>
        <v>1.0521</v>
      </c>
      <c r="Z311" s="32">
        <f t="shared" ref="Z311" si="474">V311*100</f>
        <v>10521</v>
      </c>
      <c r="AA311" s="28" t="s">
        <v>64</v>
      </c>
      <c r="AE311" s="26">
        <v>5</v>
      </c>
      <c r="AH311" s="38">
        <v>2.4</v>
      </c>
      <c r="AS311" s="42" t="s">
        <v>59</v>
      </c>
      <c r="AT311" s="70">
        <v>5</v>
      </c>
      <c r="BG311" s="104">
        <f t="shared" ref="BG311" si="475">((AH311*(L311))-(L311))</f>
        <v>2.8</v>
      </c>
      <c r="BH311" s="104">
        <f t="shared" ref="BH311" si="476">0.94*(AH311-1)+1</f>
        <v>2.3159999999999998</v>
      </c>
      <c r="BK311" s="106">
        <v>2.6</v>
      </c>
    </row>
    <row r="312" spans="1:63" x14ac:dyDescent="0.2">
      <c r="A312" s="117">
        <v>46102</v>
      </c>
      <c r="B312" s="28" t="s">
        <v>251</v>
      </c>
      <c r="C312" s="48" t="s">
        <v>582</v>
      </c>
      <c r="D312" s="28" t="s">
        <v>344</v>
      </c>
      <c r="F312" s="28" t="s">
        <v>61</v>
      </c>
      <c r="G312" s="28" t="s">
        <v>62</v>
      </c>
      <c r="H312" s="28" t="s">
        <v>66</v>
      </c>
      <c r="I312" s="95" t="s">
        <v>292</v>
      </c>
      <c r="K312" s="28" t="s">
        <v>584</v>
      </c>
      <c r="L312" s="37">
        <v>0.5</v>
      </c>
      <c r="M312" s="94" t="s">
        <v>594</v>
      </c>
      <c r="N312" s="28" t="s">
        <v>112</v>
      </c>
      <c r="R312" s="38">
        <v>101</v>
      </c>
      <c r="S312" s="56" t="s">
        <v>63</v>
      </c>
      <c r="T312" s="37" t="str">
        <f t="shared" si="386"/>
        <v>0.00</v>
      </c>
      <c r="U312" s="25">
        <f t="shared" ref="U312:U315" si="477">-$L312+T312</f>
        <v>-0.5</v>
      </c>
      <c r="V312" s="61">
        <f t="shared" ref="V312:V315" si="478">V311+U312</f>
        <v>104.71</v>
      </c>
      <c r="W312" s="61">
        <f t="shared" ref="W312:W315" si="479">L312+W311</f>
        <v>294.39999999999998</v>
      </c>
      <c r="X312" s="59">
        <f t="shared" ref="X312:X315" si="480">SUM(V312/W312)</f>
        <v>0.35567255434782608</v>
      </c>
      <c r="Y312" s="60">
        <f t="shared" ref="Y312:Y315" si="481">V312/100</f>
        <v>1.0470999999999999</v>
      </c>
      <c r="Z312" s="32">
        <f t="shared" ref="Z312:Z315" si="482">V312*100</f>
        <v>10471</v>
      </c>
      <c r="AA312" s="28" t="s">
        <v>64</v>
      </c>
      <c r="AE312" s="26">
        <v>101</v>
      </c>
      <c r="AH312" s="38" t="s">
        <v>301</v>
      </c>
      <c r="AS312" s="42" t="s">
        <v>59</v>
      </c>
      <c r="AT312" s="70">
        <v>101</v>
      </c>
      <c r="BG312" s="104" t="s">
        <v>301</v>
      </c>
      <c r="BH312" s="104" t="s">
        <v>301</v>
      </c>
      <c r="BK312" s="104" t="s">
        <v>301</v>
      </c>
    </row>
    <row r="313" spans="1:63" x14ac:dyDescent="0.2">
      <c r="A313" s="117">
        <v>46102</v>
      </c>
      <c r="B313" s="28" t="s">
        <v>251</v>
      </c>
      <c r="C313" s="48" t="s">
        <v>582</v>
      </c>
      <c r="D313" s="28" t="s">
        <v>344</v>
      </c>
      <c r="F313" s="28" t="s">
        <v>61</v>
      </c>
      <c r="G313" s="28" t="s">
        <v>62</v>
      </c>
      <c r="H313" s="28" t="s">
        <v>66</v>
      </c>
      <c r="I313" s="95" t="s">
        <v>292</v>
      </c>
      <c r="K313" s="28" t="s">
        <v>584</v>
      </c>
      <c r="L313" s="37">
        <v>0.5</v>
      </c>
      <c r="M313" s="94" t="s">
        <v>594</v>
      </c>
      <c r="N313" s="28" t="s">
        <v>114</v>
      </c>
      <c r="R313" s="38">
        <v>26</v>
      </c>
      <c r="S313" s="56" t="s">
        <v>63</v>
      </c>
      <c r="T313" s="37" t="str">
        <f t="shared" si="386"/>
        <v>0.00</v>
      </c>
      <c r="U313" s="25">
        <f t="shared" si="477"/>
        <v>-0.5</v>
      </c>
      <c r="V313" s="61">
        <f t="shared" si="478"/>
        <v>104.21</v>
      </c>
      <c r="W313" s="61">
        <f t="shared" si="479"/>
        <v>294.89999999999998</v>
      </c>
      <c r="X313" s="59">
        <f t="shared" si="480"/>
        <v>0.35337402509325194</v>
      </c>
      <c r="Y313" s="60">
        <f t="shared" si="481"/>
        <v>1.0421</v>
      </c>
      <c r="Z313" s="32">
        <f t="shared" si="482"/>
        <v>10421</v>
      </c>
      <c r="AA313" s="28" t="s">
        <v>64</v>
      </c>
      <c r="AE313" s="26">
        <v>26</v>
      </c>
      <c r="AH313" s="38" t="s">
        <v>301</v>
      </c>
      <c r="AS313" s="42" t="s">
        <v>59</v>
      </c>
      <c r="AT313" s="70">
        <v>26</v>
      </c>
      <c r="BG313" s="104" t="s">
        <v>301</v>
      </c>
      <c r="BH313" s="104" t="s">
        <v>301</v>
      </c>
      <c r="BK313" s="104" t="s">
        <v>301</v>
      </c>
    </row>
    <row r="314" spans="1:63" x14ac:dyDescent="0.2">
      <c r="A314" s="117">
        <v>46102</v>
      </c>
      <c r="B314" s="28" t="s">
        <v>251</v>
      </c>
      <c r="C314" s="48" t="s">
        <v>586</v>
      </c>
      <c r="D314" s="28" t="s">
        <v>344</v>
      </c>
      <c r="F314" s="28" t="s">
        <v>61</v>
      </c>
      <c r="G314" s="28" t="s">
        <v>62</v>
      </c>
      <c r="H314" s="28" t="s">
        <v>66</v>
      </c>
      <c r="I314" s="95" t="s">
        <v>292</v>
      </c>
      <c r="K314" s="28" t="s">
        <v>587</v>
      </c>
      <c r="L314" s="37">
        <v>1</v>
      </c>
      <c r="M314" s="94" t="s">
        <v>595</v>
      </c>
      <c r="N314" s="28" t="s">
        <v>112</v>
      </c>
      <c r="R314" s="38">
        <v>101</v>
      </c>
      <c r="S314" s="56" t="s">
        <v>63</v>
      </c>
      <c r="T314" s="37" t="str">
        <f t="shared" si="386"/>
        <v>0.00</v>
      </c>
      <c r="U314" s="25">
        <f t="shared" si="477"/>
        <v>-1</v>
      </c>
      <c r="V314" s="61">
        <f t="shared" si="478"/>
        <v>103.21</v>
      </c>
      <c r="W314" s="61">
        <f t="shared" si="479"/>
        <v>295.89999999999998</v>
      </c>
      <c r="X314" s="59">
        <f t="shared" si="480"/>
        <v>0.34880027036160866</v>
      </c>
      <c r="Y314" s="60">
        <f t="shared" si="481"/>
        <v>1.0321</v>
      </c>
      <c r="Z314" s="32">
        <f t="shared" si="482"/>
        <v>10321</v>
      </c>
      <c r="AA314" s="28" t="s">
        <v>64</v>
      </c>
      <c r="AE314" s="26">
        <v>101</v>
      </c>
      <c r="AH314" s="38" t="s">
        <v>301</v>
      </c>
      <c r="AS314" s="42" t="s">
        <v>59</v>
      </c>
      <c r="AT314" s="70">
        <v>101</v>
      </c>
      <c r="BG314" s="104" t="s">
        <v>301</v>
      </c>
      <c r="BH314" s="104" t="s">
        <v>301</v>
      </c>
      <c r="BK314" s="104" t="s">
        <v>301</v>
      </c>
    </row>
    <row r="315" spans="1:63" x14ac:dyDescent="0.2">
      <c r="A315" s="117">
        <v>46102</v>
      </c>
      <c r="B315" s="28" t="s">
        <v>251</v>
      </c>
      <c r="C315" s="48" t="s">
        <v>586</v>
      </c>
      <c r="D315" s="28" t="s">
        <v>344</v>
      </c>
      <c r="F315" s="28" t="s">
        <v>61</v>
      </c>
      <c r="G315" s="28" t="s">
        <v>62</v>
      </c>
      <c r="H315" s="28" t="s">
        <v>66</v>
      </c>
      <c r="I315" s="95" t="s">
        <v>292</v>
      </c>
      <c r="K315" s="28" t="s">
        <v>587</v>
      </c>
      <c r="L315" s="37">
        <v>1</v>
      </c>
      <c r="M315" s="94" t="s">
        <v>595</v>
      </c>
      <c r="N315" s="28" t="s">
        <v>114</v>
      </c>
      <c r="R315" s="38">
        <v>26</v>
      </c>
      <c r="S315" s="56" t="s">
        <v>63</v>
      </c>
      <c r="T315" s="37" t="str">
        <f t="shared" si="386"/>
        <v>0.00</v>
      </c>
      <c r="U315" s="25">
        <f t="shared" si="477"/>
        <v>-1</v>
      </c>
      <c r="V315" s="61">
        <f t="shared" si="478"/>
        <v>102.21</v>
      </c>
      <c r="W315" s="61">
        <f t="shared" si="479"/>
        <v>296.89999999999998</v>
      </c>
      <c r="X315" s="59">
        <f t="shared" si="480"/>
        <v>0.34425732569888851</v>
      </c>
      <c r="Y315" s="60">
        <f t="shared" si="481"/>
        <v>1.0221</v>
      </c>
      <c r="Z315" s="32">
        <f t="shared" si="482"/>
        <v>10221</v>
      </c>
      <c r="AA315" s="28" t="s">
        <v>64</v>
      </c>
      <c r="AE315" s="26">
        <v>26</v>
      </c>
      <c r="AH315" s="38" t="s">
        <v>301</v>
      </c>
      <c r="AS315" s="42" t="s">
        <v>59</v>
      </c>
      <c r="AT315" s="70">
        <v>26</v>
      </c>
      <c r="BG315" s="104" t="s">
        <v>301</v>
      </c>
      <c r="BH315" s="104" t="s">
        <v>301</v>
      </c>
      <c r="BK315" s="104" t="s">
        <v>301</v>
      </c>
    </row>
    <row r="316" spans="1:63" x14ac:dyDescent="0.2">
      <c r="A316" s="117">
        <v>46116</v>
      </c>
      <c r="B316" s="28" t="s">
        <v>251</v>
      </c>
      <c r="C316" s="48" t="s">
        <v>596</v>
      </c>
      <c r="D316" s="28" t="s">
        <v>344</v>
      </c>
      <c r="F316" s="28" t="s">
        <v>61</v>
      </c>
      <c r="G316" s="28" t="s">
        <v>62</v>
      </c>
      <c r="H316" s="28" t="s">
        <v>70</v>
      </c>
      <c r="I316" s="95" t="s">
        <v>292</v>
      </c>
      <c r="J316" s="95" t="s">
        <v>600</v>
      </c>
      <c r="K316" s="28" t="s">
        <v>597</v>
      </c>
      <c r="L316" s="37">
        <v>1</v>
      </c>
      <c r="M316" s="94" t="s">
        <v>598</v>
      </c>
      <c r="N316" s="28" t="s">
        <v>112</v>
      </c>
      <c r="R316" s="38">
        <v>26</v>
      </c>
      <c r="S316" s="56" t="s">
        <v>63</v>
      </c>
      <c r="T316" s="37" t="str">
        <f t="shared" si="386"/>
        <v>0.00</v>
      </c>
      <c r="U316" s="25">
        <f t="shared" ref="U316:U318" si="483">-$L316+T316</f>
        <v>-1</v>
      </c>
      <c r="V316" s="61">
        <f t="shared" ref="V316:V318" si="484">V315+U316</f>
        <v>101.21</v>
      </c>
      <c r="W316" s="61">
        <f t="shared" ref="W316:W318" si="485">L316+W315</f>
        <v>297.89999999999998</v>
      </c>
      <c r="X316" s="59">
        <f t="shared" ref="X316:X318" si="486">SUM(V316/W316)</f>
        <v>0.33974488083249416</v>
      </c>
      <c r="Y316" s="60">
        <f t="shared" ref="Y316:Y318" si="487">V316/100</f>
        <v>1.0121</v>
      </c>
      <c r="Z316" s="32">
        <f t="shared" ref="Z316:Z318" si="488">V316*100</f>
        <v>10121</v>
      </c>
      <c r="AA316" s="28" t="s">
        <v>64</v>
      </c>
      <c r="AE316" s="38">
        <v>26</v>
      </c>
      <c r="AH316" s="38">
        <v>27.81</v>
      </c>
      <c r="AS316" s="42" t="s">
        <v>59</v>
      </c>
      <c r="AT316" s="70">
        <v>26</v>
      </c>
      <c r="BG316" s="104">
        <f>((AH316*(L316))-(L316))</f>
        <v>26.81</v>
      </c>
      <c r="BH316" s="104">
        <f t="shared" ref="BH316" si="489">0.94*(AH316-1)+1</f>
        <v>26.201399999999996</v>
      </c>
      <c r="BK316" s="104">
        <v>25.85</v>
      </c>
    </row>
    <row r="317" spans="1:63" x14ac:dyDescent="0.2">
      <c r="A317" s="117">
        <v>46116</v>
      </c>
      <c r="B317" s="28" t="s">
        <v>251</v>
      </c>
      <c r="C317" s="48" t="s">
        <v>596</v>
      </c>
      <c r="D317" s="28" t="s">
        <v>344</v>
      </c>
      <c r="F317" s="28" t="s">
        <v>61</v>
      </c>
      <c r="G317" s="28" t="s">
        <v>62</v>
      </c>
      <c r="H317" s="28" t="s">
        <v>70</v>
      </c>
      <c r="I317" s="95" t="s">
        <v>292</v>
      </c>
      <c r="K317" s="28" t="s">
        <v>497</v>
      </c>
      <c r="L317" s="37">
        <v>0.5</v>
      </c>
      <c r="M317" s="94" t="s">
        <v>598</v>
      </c>
      <c r="N317" s="28" t="s">
        <v>112</v>
      </c>
      <c r="R317" s="38">
        <v>51</v>
      </c>
      <c r="S317" s="56" t="s">
        <v>63</v>
      </c>
      <c r="T317" s="37" t="str">
        <f t="shared" si="386"/>
        <v>0.00</v>
      </c>
      <c r="U317" s="25">
        <f t="shared" si="483"/>
        <v>-0.5</v>
      </c>
      <c r="V317" s="61">
        <f t="shared" si="484"/>
        <v>100.71</v>
      </c>
      <c r="W317" s="61">
        <f t="shared" si="485"/>
        <v>298.39999999999998</v>
      </c>
      <c r="X317" s="59">
        <f t="shared" si="486"/>
        <v>0.33750000000000002</v>
      </c>
      <c r="Y317" s="60">
        <f t="shared" si="487"/>
        <v>1.0070999999999999</v>
      </c>
      <c r="Z317" s="32">
        <f t="shared" si="488"/>
        <v>10071</v>
      </c>
      <c r="AA317" s="28" t="s">
        <v>64</v>
      </c>
      <c r="AE317" s="38">
        <v>51</v>
      </c>
      <c r="AH317" s="38" t="s">
        <v>301</v>
      </c>
      <c r="AS317" s="42" t="s">
        <v>59</v>
      </c>
      <c r="AT317" s="70">
        <v>51</v>
      </c>
      <c r="BG317" s="104" t="s">
        <v>301</v>
      </c>
      <c r="BH317" s="104" t="s">
        <v>301</v>
      </c>
      <c r="BK317" s="104" t="s">
        <v>301</v>
      </c>
    </row>
    <row r="318" spans="1:63" x14ac:dyDescent="0.2">
      <c r="A318" s="117">
        <v>46116</v>
      </c>
      <c r="B318" s="28" t="s">
        <v>251</v>
      </c>
      <c r="C318" s="48" t="s">
        <v>596</v>
      </c>
      <c r="D318" s="28" t="s">
        <v>344</v>
      </c>
      <c r="F318" s="28" t="s">
        <v>61</v>
      </c>
      <c r="G318" s="28" t="s">
        <v>62</v>
      </c>
      <c r="H318" s="28" t="s">
        <v>70</v>
      </c>
      <c r="I318" s="95" t="s">
        <v>292</v>
      </c>
      <c r="K318" s="28" t="s">
        <v>599</v>
      </c>
      <c r="L318" s="37">
        <v>0.5</v>
      </c>
      <c r="M318" s="94" t="s">
        <v>598</v>
      </c>
      <c r="N318" s="28" t="s">
        <v>112</v>
      </c>
      <c r="R318" s="38">
        <v>151</v>
      </c>
      <c r="S318" s="56" t="s">
        <v>63</v>
      </c>
      <c r="T318" s="37" t="str">
        <f t="shared" si="386"/>
        <v>0.00</v>
      </c>
      <c r="U318" s="25">
        <f t="shared" si="483"/>
        <v>-0.5</v>
      </c>
      <c r="V318" s="61">
        <f t="shared" si="484"/>
        <v>100.21</v>
      </c>
      <c r="W318" s="61">
        <f t="shared" si="485"/>
        <v>298.89999999999998</v>
      </c>
      <c r="X318" s="59">
        <f t="shared" si="486"/>
        <v>0.33526262964202075</v>
      </c>
      <c r="Y318" s="60">
        <f t="shared" si="487"/>
        <v>1.0021</v>
      </c>
      <c r="Z318" s="32">
        <f t="shared" si="488"/>
        <v>10021</v>
      </c>
      <c r="AA318" s="28" t="s">
        <v>64</v>
      </c>
      <c r="AE318" s="38">
        <v>151</v>
      </c>
      <c r="AH318" s="38" t="s">
        <v>301</v>
      </c>
      <c r="AS318" s="42" t="s">
        <v>59</v>
      </c>
      <c r="AT318" s="70">
        <v>151</v>
      </c>
      <c r="BG318" s="104" t="s">
        <v>301</v>
      </c>
      <c r="BH318" s="104" t="s">
        <v>301</v>
      </c>
      <c r="BK318" s="104" t="s">
        <v>301</v>
      </c>
    </row>
    <row r="319" spans="1:63" x14ac:dyDescent="0.2">
      <c r="A319" s="91">
        <v>46284</v>
      </c>
      <c r="B319" s="28" t="s">
        <v>251</v>
      </c>
      <c r="C319" s="48" t="s">
        <v>601</v>
      </c>
      <c r="D319" s="28" t="s">
        <v>344</v>
      </c>
      <c r="F319" s="28" t="s">
        <v>61</v>
      </c>
      <c r="G319" s="28" t="s">
        <v>62</v>
      </c>
      <c r="H319" s="28" t="s">
        <v>67</v>
      </c>
      <c r="I319" s="95" t="s">
        <v>329</v>
      </c>
      <c r="K319" s="28" t="s">
        <v>602</v>
      </c>
      <c r="L319" s="37">
        <v>2</v>
      </c>
      <c r="M319" s="94" t="s">
        <v>603</v>
      </c>
      <c r="N319" s="28" t="s">
        <v>112</v>
      </c>
      <c r="R319" s="38">
        <v>7</v>
      </c>
      <c r="S319" s="56" t="s">
        <v>63</v>
      </c>
      <c r="T319" s="37" t="str">
        <f t="shared" si="386"/>
        <v>0.00</v>
      </c>
      <c r="U319" s="25">
        <f t="shared" ref="U319" si="490">-$L319+T319</f>
        <v>-2</v>
      </c>
      <c r="V319" s="61">
        <f t="shared" ref="V319" si="491">V318+U319</f>
        <v>98.21</v>
      </c>
      <c r="W319" s="61">
        <f t="shared" ref="W319" si="492">L319+W318</f>
        <v>300.89999999999998</v>
      </c>
      <c r="X319" s="59">
        <f t="shared" ref="X319" si="493">SUM(V319/W319)</f>
        <v>0.32638750415420403</v>
      </c>
      <c r="Y319" s="60">
        <f t="shared" ref="Y319" si="494">V319/100</f>
        <v>0.98209999999999997</v>
      </c>
      <c r="Z319" s="32">
        <f t="shared" ref="Z319" si="495">V319*100</f>
        <v>9821</v>
      </c>
      <c r="AA319" s="28" t="s">
        <v>64</v>
      </c>
      <c r="AE319" s="26">
        <v>7</v>
      </c>
      <c r="AH319" s="38" t="s">
        <v>301</v>
      </c>
      <c r="AS319" s="42" t="s">
        <v>59</v>
      </c>
      <c r="AT319" s="70">
        <v>7</v>
      </c>
      <c r="BG319" s="104" t="s">
        <v>301</v>
      </c>
      <c r="BH319" s="104" t="s">
        <v>301</v>
      </c>
      <c r="BK319" s="104" t="s">
        <v>301</v>
      </c>
    </row>
    <row r="320" spans="1:63" x14ac:dyDescent="0.2">
      <c r="A320" s="91">
        <v>46298</v>
      </c>
      <c r="B320" s="28" t="s">
        <v>251</v>
      </c>
      <c r="C320" s="48" t="s">
        <v>604</v>
      </c>
      <c r="D320" s="28" t="s">
        <v>344</v>
      </c>
      <c r="F320" s="28" t="s">
        <v>61</v>
      </c>
      <c r="G320" s="28" t="s">
        <v>62</v>
      </c>
      <c r="H320" s="28" t="s">
        <v>70</v>
      </c>
      <c r="I320" s="95" t="s">
        <v>331</v>
      </c>
      <c r="J320" s="95" t="s">
        <v>334</v>
      </c>
      <c r="K320" s="28" t="s">
        <v>605</v>
      </c>
      <c r="L320" s="37">
        <v>2</v>
      </c>
      <c r="M320" s="94" t="s">
        <v>606</v>
      </c>
      <c r="N320" s="28" t="s">
        <v>112</v>
      </c>
      <c r="R320" s="38">
        <v>8</v>
      </c>
      <c r="S320" s="56" t="s">
        <v>63</v>
      </c>
      <c r="T320" s="37" t="str">
        <f t="shared" si="386"/>
        <v>0.00</v>
      </c>
      <c r="U320" s="25">
        <f t="shared" ref="U320:U321" si="496">-$L320+T320</f>
        <v>-2</v>
      </c>
      <c r="V320" s="61">
        <f t="shared" ref="V320:V321" si="497">V319+U320</f>
        <v>96.21</v>
      </c>
      <c r="W320" s="61">
        <f t="shared" ref="W320:W321" si="498">L320+W319</f>
        <v>302.89999999999998</v>
      </c>
      <c r="X320" s="59">
        <f t="shared" ref="X320:X321" si="499">SUM(V320/W320)</f>
        <v>0.31762958071970948</v>
      </c>
      <c r="Y320" s="60">
        <f t="shared" ref="Y320:Y321" si="500">V320/100</f>
        <v>0.96209999999999996</v>
      </c>
      <c r="Z320" s="32">
        <f t="shared" ref="Z320:Z321" si="501">V320*100</f>
        <v>9621</v>
      </c>
      <c r="AA320" s="28" t="s">
        <v>64</v>
      </c>
      <c r="AE320" s="26">
        <v>8</v>
      </c>
      <c r="AH320" s="38">
        <v>3.55</v>
      </c>
      <c r="AS320" s="42" t="s">
        <v>59</v>
      </c>
      <c r="AT320" s="70">
        <v>8</v>
      </c>
      <c r="BG320" s="104">
        <f t="shared" ref="BG320:BG321" si="502">((AH320*(L320))-(L320))</f>
        <v>5.0999999999999996</v>
      </c>
      <c r="BH320" s="104">
        <f t="shared" ref="BH320:BH321" si="503">0.94*(AH320-1)+1</f>
        <v>3.3969999999999998</v>
      </c>
      <c r="BK320" s="106">
        <v>3.1</v>
      </c>
    </row>
    <row r="321" spans="1:63" x14ac:dyDescent="0.2">
      <c r="A321" s="91">
        <v>46298</v>
      </c>
      <c r="B321" s="28" t="s">
        <v>251</v>
      </c>
      <c r="C321" s="48" t="s">
        <v>604</v>
      </c>
      <c r="D321" s="28" t="s">
        <v>344</v>
      </c>
      <c r="F321" s="28" t="s">
        <v>61</v>
      </c>
      <c r="G321" s="28" t="s">
        <v>62</v>
      </c>
      <c r="H321" s="28" t="s">
        <v>70</v>
      </c>
      <c r="I321" s="95" t="s">
        <v>331</v>
      </c>
      <c r="J321" s="95" t="s">
        <v>334</v>
      </c>
      <c r="K321" s="28" t="s">
        <v>605</v>
      </c>
      <c r="L321" s="37">
        <v>2</v>
      </c>
      <c r="M321" s="94" t="s">
        <v>606</v>
      </c>
      <c r="N321" s="28" t="s">
        <v>114</v>
      </c>
      <c r="R321" s="38">
        <v>2.75</v>
      </c>
      <c r="S321" s="56" t="s">
        <v>63</v>
      </c>
      <c r="T321" s="37" t="str">
        <f t="shared" si="386"/>
        <v>0.00</v>
      </c>
      <c r="U321" s="25">
        <f t="shared" si="496"/>
        <v>-2</v>
      </c>
      <c r="V321" s="61">
        <f t="shared" si="497"/>
        <v>94.21</v>
      </c>
      <c r="W321" s="61">
        <f t="shared" si="498"/>
        <v>304.89999999999998</v>
      </c>
      <c r="X321" s="59">
        <f t="shared" si="499"/>
        <v>0.30898655296818628</v>
      </c>
      <c r="Y321" s="60">
        <f t="shared" si="500"/>
        <v>0.94209999999999994</v>
      </c>
      <c r="Z321" s="32">
        <f t="shared" si="501"/>
        <v>9421</v>
      </c>
      <c r="AA321" s="28" t="s">
        <v>64</v>
      </c>
      <c r="AE321" s="26">
        <v>2.75</v>
      </c>
      <c r="AH321" s="38">
        <v>1.78</v>
      </c>
      <c r="AS321" s="42" t="s">
        <v>59</v>
      </c>
      <c r="AT321" s="70">
        <v>2.75</v>
      </c>
      <c r="BG321" s="104">
        <f t="shared" si="502"/>
        <v>1.56</v>
      </c>
      <c r="BH321" s="104">
        <f t="shared" si="503"/>
        <v>1.7332000000000001</v>
      </c>
      <c r="BK321" s="106">
        <v>1.7</v>
      </c>
    </row>
    <row r="322" spans="1:63" x14ac:dyDescent="0.2">
      <c r="A322" s="91">
        <v>46312</v>
      </c>
      <c r="B322" s="28" t="s">
        <v>251</v>
      </c>
      <c r="C322" s="48" t="s">
        <v>607</v>
      </c>
      <c r="D322" s="28" t="s">
        <v>344</v>
      </c>
      <c r="F322" s="28" t="s">
        <v>61</v>
      </c>
      <c r="G322" s="28" t="s">
        <v>62</v>
      </c>
      <c r="H322" s="28" t="s">
        <v>70</v>
      </c>
      <c r="I322" s="95" t="s">
        <v>369</v>
      </c>
      <c r="J322" s="95" t="s">
        <v>336</v>
      </c>
      <c r="K322" s="30" t="s">
        <v>608</v>
      </c>
      <c r="L322" s="37">
        <v>2</v>
      </c>
      <c r="M322" s="94" t="s">
        <v>609</v>
      </c>
      <c r="N322" s="28" t="s">
        <v>112</v>
      </c>
      <c r="R322" s="38">
        <v>11</v>
      </c>
      <c r="S322" s="56">
        <v>2</v>
      </c>
      <c r="T322" s="37" t="str">
        <f t="shared" si="386"/>
        <v>0.00</v>
      </c>
      <c r="U322" s="25">
        <f t="shared" ref="U322:U324" si="504">-$L322+T322</f>
        <v>-2</v>
      </c>
      <c r="V322" s="61">
        <f t="shared" ref="V322:V324" si="505">V321+U322</f>
        <v>92.21</v>
      </c>
      <c r="W322" s="61">
        <f t="shared" ref="W322:W324" si="506">L322+W321</f>
        <v>306.89999999999998</v>
      </c>
      <c r="X322" s="59">
        <f t="shared" ref="X322:X324" si="507">SUM(V322/W322)</f>
        <v>0.30045617464972302</v>
      </c>
      <c r="Y322" s="60">
        <f t="shared" ref="Y322:Y324" si="508">V322/100</f>
        <v>0.92209999999999992</v>
      </c>
      <c r="Z322" s="32">
        <f t="shared" ref="Z322:Z324" si="509">V322*100</f>
        <v>9221</v>
      </c>
      <c r="AA322" s="28" t="s">
        <v>64</v>
      </c>
      <c r="AE322" s="26">
        <v>11</v>
      </c>
      <c r="AH322" s="38">
        <v>8.1999999999999993</v>
      </c>
      <c r="AS322" s="42" t="s">
        <v>59</v>
      </c>
      <c r="AT322" s="70">
        <v>11</v>
      </c>
      <c r="BG322" s="104">
        <f t="shared" ref="BG322:BG327" si="510">((AH322*(L322))-(L322))</f>
        <v>14.399999999999999</v>
      </c>
      <c r="BH322" s="104">
        <f t="shared" ref="BH322:BH327" si="511">0.94*(AH322-1)+1</f>
        <v>7.7679999999999989</v>
      </c>
      <c r="BK322" s="106">
        <v>11</v>
      </c>
    </row>
    <row r="323" spans="1:63" x14ac:dyDescent="0.2">
      <c r="A323" s="91">
        <v>46312</v>
      </c>
      <c r="B323" s="28" t="s">
        <v>251</v>
      </c>
      <c r="C323" s="48" t="s">
        <v>615</v>
      </c>
      <c r="D323" s="28" t="s">
        <v>344</v>
      </c>
      <c r="F323" s="28" t="s">
        <v>61</v>
      </c>
      <c r="G323" s="28" t="s">
        <v>62</v>
      </c>
      <c r="H323" s="28" t="s">
        <v>70</v>
      </c>
      <c r="I323" s="95" t="s">
        <v>369</v>
      </c>
      <c r="J323" s="95" t="s">
        <v>307</v>
      </c>
      <c r="K323" s="28" t="s">
        <v>616</v>
      </c>
      <c r="L323" s="37">
        <v>1</v>
      </c>
      <c r="M323" s="94" t="s">
        <v>617</v>
      </c>
      <c r="N323" s="28" t="s">
        <v>112</v>
      </c>
      <c r="R323" s="38">
        <v>101</v>
      </c>
      <c r="S323" s="56" t="s">
        <v>63</v>
      </c>
      <c r="T323" s="37" t="str">
        <f t="shared" si="386"/>
        <v>0.00</v>
      </c>
      <c r="U323" s="25">
        <f t="shared" si="504"/>
        <v>-1</v>
      </c>
      <c r="V323" s="61">
        <f t="shared" si="505"/>
        <v>91.21</v>
      </c>
      <c r="W323" s="61">
        <f t="shared" si="506"/>
        <v>307.89999999999998</v>
      </c>
      <c r="X323" s="59">
        <f t="shared" si="507"/>
        <v>0.29623254303345242</v>
      </c>
      <c r="Y323" s="60">
        <f t="shared" si="508"/>
        <v>0.91209999999999991</v>
      </c>
      <c r="Z323" s="32">
        <f t="shared" si="509"/>
        <v>9121</v>
      </c>
      <c r="AA323" s="28" t="s">
        <v>64</v>
      </c>
      <c r="AE323" s="26">
        <v>101</v>
      </c>
      <c r="AH323" s="38">
        <v>192.17</v>
      </c>
      <c r="AS323" s="42" t="s">
        <v>59</v>
      </c>
      <c r="AT323" s="70">
        <v>101</v>
      </c>
      <c r="BG323" s="104">
        <f t="shared" si="510"/>
        <v>191.17</v>
      </c>
      <c r="BH323" s="104">
        <f t="shared" si="511"/>
        <v>180.69979999999998</v>
      </c>
      <c r="BK323" s="106">
        <v>101</v>
      </c>
    </row>
    <row r="324" spans="1:63" x14ac:dyDescent="0.2">
      <c r="A324" s="91">
        <v>46312</v>
      </c>
      <c r="B324" s="28" t="s">
        <v>251</v>
      </c>
      <c r="C324" s="48" t="s">
        <v>615</v>
      </c>
      <c r="D324" s="28" t="s">
        <v>344</v>
      </c>
      <c r="F324" s="28" t="s">
        <v>61</v>
      </c>
      <c r="G324" s="28" t="s">
        <v>62</v>
      </c>
      <c r="H324" s="28" t="s">
        <v>70</v>
      </c>
      <c r="I324" s="95" t="s">
        <v>369</v>
      </c>
      <c r="J324" s="95" t="s">
        <v>307</v>
      </c>
      <c r="K324" s="28" t="s">
        <v>616</v>
      </c>
      <c r="L324" s="37">
        <v>1</v>
      </c>
      <c r="M324" s="94" t="s">
        <v>617</v>
      </c>
      <c r="N324" s="28" t="s">
        <v>114</v>
      </c>
      <c r="R324" s="38">
        <v>26</v>
      </c>
      <c r="S324" s="56" t="s">
        <v>63</v>
      </c>
      <c r="T324" s="37" t="str">
        <f t="shared" si="386"/>
        <v>0.00</v>
      </c>
      <c r="U324" s="25">
        <f t="shared" si="504"/>
        <v>-1</v>
      </c>
      <c r="V324" s="61">
        <f t="shared" si="505"/>
        <v>90.21</v>
      </c>
      <c r="W324" s="61">
        <f t="shared" si="506"/>
        <v>308.89999999999998</v>
      </c>
      <c r="X324" s="59">
        <f t="shared" si="507"/>
        <v>0.29203625768857233</v>
      </c>
      <c r="Y324" s="60">
        <f t="shared" si="508"/>
        <v>0.9020999999999999</v>
      </c>
      <c r="Z324" s="32">
        <f t="shared" si="509"/>
        <v>9021</v>
      </c>
      <c r="AA324" s="28" t="s">
        <v>64</v>
      </c>
      <c r="AE324" s="26">
        <v>26</v>
      </c>
      <c r="AH324" s="38">
        <v>20.93</v>
      </c>
      <c r="AS324" s="42" t="s">
        <v>59</v>
      </c>
      <c r="AT324" s="70">
        <v>26</v>
      </c>
      <c r="BG324" s="104">
        <f t="shared" si="510"/>
        <v>19.93</v>
      </c>
      <c r="BH324" s="104">
        <f t="shared" si="511"/>
        <v>19.734199999999998</v>
      </c>
      <c r="BK324" s="106">
        <v>17.100000000000001</v>
      </c>
    </row>
    <row r="325" spans="1:63" x14ac:dyDescent="0.2">
      <c r="A325" s="91">
        <v>46312</v>
      </c>
      <c r="B325" s="28" t="s">
        <v>251</v>
      </c>
      <c r="C325" s="48" t="s">
        <v>601</v>
      </c>
      <c r="D325" s="28" t="s">
        <v>344</v>
      </c>
      <c r="F325" s="28" t="s">
        <v>61</v>
      </c>
      <c r="G325" s="28" t="s">
        <v>62</v>
      </c>
      <c r="H325" s="28" t="s">
        <v>67</v>
      </c>
      <c r="I325" s="95" t="s">
        <v>307</v>
      </c>
      <c r="K325" s="28" t="s">
        <v>610</v>
      </c>
      <c r="L325" s="37">
        <v>0.5</v>
      </c>
      <c r="M325" s="94" t="s">
        <v>611</v>
      </c>
      <c r="N325" s="28" t="s">
        <v>112</v>
      </c>
      <c r="R325" s="38">
        <v>26</v>
      </c>
      <c r="S325" s="56" t="s">
        <v>63</v>
      </c>
      <c r="T325" s="37" t="str">
        <f t="shared" si="386"/>
        <v>0.00</v>
      </c>
      <c r="U325" s="25">
        <f t="shared" ref="U325:U328" si="512">-$L325+T325</f>
        <v>-0.5</v>
      </c>
      <c r="V325" s="61">
        <f t="shared" ref="V325:V328" si="513">V324+U325</f>
        <v>89.71</v>
      </c>
      <c r="W325" s="61">
        <f t="shared" ref="W325:W328" si="514">L325+W324</f>
        <v>309.39999999999998</v>
      </c>
      <c r="X325" s="59">
        <f t="shared" ref="X325:X328" si="515">SUM(V325/W325)</f>
        <v>0.28994828700711056</v>
      </c>
      <c r="Y325" s="60">
        <f t="shared" ref="Y325:Y328" si="516">V325/100</f>
        <v>0.8970999999999999</v>
      </c>
      <c r="Z325" s="32">
        <f t="shared" ref="Z325:Z328" si="517">V325*100</f>
        <v>8971</v>
      </c>
      <c r="AA325" s="28" t="s">
        <v>64</v>
      </c>
      <c r="AE325" s="38">
        <v>26</v>
      </c>
      <c r="AH325" s="38" t="s">
        <v>301</v>
      </c>
      <c r="AS325" s="42" t="s">
        <v>59</v>
      </c>
      <c r="AT325" s="70">
        <v>26</v>
      </c>
      <c r="BG325" s="104" t="e">
        <f t="shared" si="510"/>
        <v>#VALUE!</v>
      </c>
      <c r="BH325" s="104" t="e">
        <f t="shared" si="511"/>
        <v>#VALUE!</v>
      </c>
      <c r="BK325" s="104" t="s">
        <v>301</v>
      </c>
    </row>
    <row r="326" spans="1:63" x14ac:dyDescent="0.2">
      <c r="A326" s="91">
        <v>46312</v>
      </c>
      <c r="B326" s="28" t="s">
        <v>251</v>
      </c>
      <c r="C326" s="48" t="s">
        <v>601</v>
      </c>
      <c r="D326" s="28" t="s">
        <v>344</v>
      </c>
      <c r="F326" s="28" t="s">
        <v>61</v>
      </c>
      <c r="G326" s="28" t="s">
        <v>62</v>
      </c>
      <c r="H326" s="28" t="s">
        <v>67</v>
      </c>
      <c r="I326" s="95" t="s">
        <v>307</v>
      </c>
      <c r="K326" s="28" t="s">
        <v>610</v>
      </c>
      <c r="L326" s="37">
        <v>0.5</v>
      </c>
      <c r="M326" s="94" t="s">
        <v>611</v>
      </c>
      <c r="N326" s="28" t="s">
        <v>114</v>
      </c>
      <c r="R326" s="38">
        <v>7.5</v>
      </c>
      <c r="S326" s="56" t="s">
        <v>63</v>
      </c>
      <c r="T326" s="37" t="str">
        <f t="shared" si="386"/>
        <v>0.00</v>
      </c>
      <c r="U326" s="25">
        <f t="shared" si="512"/>
        <v>-0.5</v>
      </c>
      <c r="V326" s="61">
        <f t="shared" si="513"/>
        <v>89.21</v>
      </c>
      <c r="W326" s="61">
        <f t="shared" si="514"/>
        <v>309.89999999999998</v>
      </c>
      <c r="X326" s="59">
        <f t="shared" si="515"/>
        <v>0.2878670538883511</v>
      </c>
      <c r="Y326" s="60">
        <f t="shared" si="516"/>
        <v>0.89209999999999989</v>
      </c>
      <c r="Z326" s="32">
        <f t="shared" si="517"/>
        <v>8921</v>
      </c>
      <c r="AA326" s="28" t="s">
        <v>64</v>
      </c>
      <c r="AE326" s="38">
        <v>7.5</v>
      </c>
      <c r="AH326" s="38" t="s">
        <v>301</v>
      </c>
      <c r="AS326" s="42" t="s">
        <v>59</v>
      </c>
      <c r="AT326" s="70">
        <v>7.5</v>
      </c>
      <c r="BG326" s="104" t="e">
        <f t="shared" si="510"/>
        <v>#VALUE!</v>
      </c>
      <c r="BH326" s="104" t="e">
        <f t="shared" si="511"/>
        <v>#VALUE!</v>
      </c>
      <c r="BK326" s="104" t="s">
        <v>301</v>
      </c>
    </row>
    <row r="327" spans="1:63" x14ac:dyDescent="0.2">
      <c r="A327" s="91">
        <v>46312</v>
      </c>
      <c r="B327" s="28" t="s">
        <v>251</v>
      </c>
      <c r="C327" s="48" t="s">
        <v>612</v>
      </c>
      <c r="D327" s="28" t="s">
        <v>344</v>
      </c>
      <c r="F327" s="28" t="s">
        <v>61</v>
      </c>
      <c r="G327" s="28" t="s">
        <v>62</v>
      </c>
      <c r="H327" s="28" t="s">
        <v>67</v>
      </c>
      <c r="I327" s="95" t="s">
        <v>329</v>
      </c>
      <c r="J327" s="95" t="s">
        <v>300</v>
      </c>
      <c r="K327" s="28" t="s">
        <v>613</v>
      </c>
      <c r="L327" s="37">
        <v>1</v>
      </c>
      <c r="M327" s="94" t="s">
        <v>614</v>
      </c>
      <c r="N327" s="28" t="s">
        <v>112</v>
      </c>
      <c r="R327" s="38">
        <v>11</v>
      </c>
      <c r="S327" s="56" t="s">
        <v>63</v>
      </c>
      <c r="T327" s="37" t="str">
        <f t="shared" si="386"/>
        <v>0.00</v>
      </c>
      <c r="U327" s="25">
        <f t="shared" si="512"/>
        <v>-1</v>
      </c>
      <c r="V327" s="61">
        <f t="shared" si="513"/>
        <v>88.21</v>
      </c>
      <c r="W327" s="61">
        <f t="shared" si="514"/>
        <v>310.89999999999998</v>
      </c>
      <c r="X327" s="59">
        <f t="shared" si="515"/>
        <v>0.28372467031199744</v>
      </c>
      <c r="Y327" s="60">
        <f t="shared" si="516"/>
        <v>0.88209999999999988</v>
      </c>
      <c r="Z327" s="32">
        <f t="shared" si="517"/>
        <v>8821</v>
      </c>
      <c r="AA327" s="28" t="s">
        <v>64</v>
      </c>
      <c r="AE327" s="38">
        <v>11</v>
      </c>
      <c r="AH327" s="38">
        <v>8.36</v>
      </c>
      <c r="AS327" s="42" t="s">
        <v>59</v>
      </c>
      <c r="AT327" s="70">
        <v>11</v>
      </c>
      <c r="BG327" s="104">
        <f t="shared" si="510"/>
        <v>7.3599999999999994</v>
      </c>
      <c r="BH327" s="104">
        <f t="shared" si="511"/>
        <v>7.9183999999999992</v>
      </c>
      <c r="BK327" s="106">
        <v>9.6999999999999993</v>
      </c>
    </row>
    <row r="328" spans="1:63" x14ac:dyDescent="0.2">
      <c r="A328" s="91">
        <v>46312</v>
      </c>
      <c r="B328" s="28" t="s">
        <v>251</v>
      </c>
      <c r="C328" s="48" t="s">
        <v>612</v>
      </c>
      <c r="D328" s="28" t="s">
        <v>344</v>
      </c>
      <c r="F328" s="28" t="s">
        <v>61</v>
      </c>
      <c r="G328" s="28" t="s">
        <v>62</v>
      </c>
      <c r="H328" s="28" t="s">
        <v>67</v>
      </c>
      <c r="I328" s="95" t="s">
        <v>329</v>
      </c>
      <c r="J328" s="95" t="s">
        <v>300</v>
      </c>
      <c r="K328" s="28" t="s">
        <v>613</v>
      </c>
      <c r="L328" s="37">
        <v>1</v>
      </c>
      <c r="M328" s="94" t="s">
        <v>614</v>
      </c>
      <c r="N328" s="28" t="s">
        <v>114</v>
      </c>
      <c r="R328" s="38">
        <v>3.5</v>
      </c>
      <c r="S328" s="56" t="s">
        <v>63</v>
      </c>
      <c r="T328" s="37" t="str">
        <f t="shared" si="386"/>
        <v>0.00</v>
      </c>
      <c r="U328" s="25">
        <f t="shared" si="512"/>
        <v>-1</v>
      </c>
      <c r="V328" s="61">
        <f t="shared" si="513"/>
        <v>87.21</v>
      </c>
      <c r="W328" s="61">
        <f t="shared" si="514"/>
        <v>311.89999999999998</v>
      </c>
      <c r="X328" s="59">
        <f t="shared" si="515"/>
        <v>0.27960884899006094</v>
      </c>
      <c r="Y328" s="60">
        <f t="shared" si="516"/>
        <v>0.87209999999999999</v>
      </c>
      <c r="Z328" s="32">
        <f t="shared" si="517"/>
        <v>8721</v>
      </c>
      <c r="AA328" s="28" t="s">
        <v>64</v>
      </c>
      <c r="AE328" s="38">
        <v>3.5</v>
      </c>
      <c r="AH328" s="38">
        <v>4</v>
      </c>
      <c r="AS328" s="42" t="s">
        <v>59</v>
      </c>
      <c r="AT328" s="70">
        <v>3.5</v>
      </c>
      <c r="BG328" s="104">
        <f t="shared" ref="BG328" si="518">((AH328*(L328))-(L328))</f>
        <v>3</v>
      </c>
      <c r="BH328" s="104">
        <f t="shared" ref="BH328" si="519">0.94*(AH328-1)+1</f>
        <v>3.82</v>
      </c>
      <c r="BK328" s="106">
        <v>3.4</v>
      </c>
    </row>
    <row r="329" spans="1:63" x14ac:dyDescent="0.2">
      <c r="A329" s="91">
        <v>46319</v>
      </c>
      <c r="B329" s="28" t="s">
        <v>251</v>
      </c>
      <c r="C329" s="48" t="s">
        <v>618</v>
      </c>
      <c r="D329" s="28" t="s">
        <v>344</v>
      </c>
      <c r="F329" s="28" t="s">
        <v>61</v>
      </c>
      <c r="G329" s="28" t="s">
        <v>62</v>
      </c>
      <c r="H329" s="28" t="s">
        <v>404</v>
      </c>
      <c r="I329" s="95" t="s">
        <v>292</v>
      </c>
      <c r="K329" s="28" t="s">
        <v>619</v>
      </c>
      <c r="L329" s="37">
        <v>0.8</v>
      </c>
      <c r="M329" s="94" t="s">
        <v>620</v>
      </c>
      <c r="N329" s="28" t="s">
        <v>112</v>
      </c>
      <c r="R329" s="38">
        <v>26</v>
      </c>
      <c r="S329" s="56" t="s">
        <v>63</v>
      </c>
      <c r="T329" s="37" t="str">
        <f t="shared" si="386"/>
        <v>0.00</v>
      </c>
      <c r="U329" s="25">
        <f t="shared" ref="U329:U336" si="520">-$L329+T329</f>
        <v>-0.8</v>
      </c>
      <c r="V329" s="61">
        <f t="shared" ref="V329:V336" si="521">V328+U329</f>
        <v>86.41</v>
      </c>
      <c r="W329" s="61">
        <f t="shared" ref="W329:W336" si="522">L329+W328</f>
        <v>312.7</v>
      </c>
      <c r="X329" s="59">
        <f t="shared" ref="X329:X336" si="523">SUM(V329/W329)</f>
        <v>0.2763351455068756</v>
      </c>
      <c r="Y329" s="60">
        <f t="shared" ref="Y329:Y336" si="524">V329/100</f>
        <v>0.86409999999999998</v>
      </c>
      <c r="Z329" s="32">
        <f t="shared" ref="Z329:Z336" si="525">V329*100</f>
        <v>8641</v>
      </c>
      <c r="AA329" s="28" t="s">
        <v>64</v>
      </c>
      <c r="AE329" s="38">
        <v>26</v>
      </c>
      <c r="AH329" s="38" t="s">
        <v>301</v>
      </c>
      <c r="AS329" s="42" t="s">
        <v>59</v>
      </c>
      <c r="AT329" s="70">
        <v>26</v>
      </c>
      <c r="BG329" s="104" t="e">
        <f t="shared" ref="BG329:BG340" si="526">((AH329*(L329))-(L329))</f>
        <v>#VALUE!</v>
      </c>
      <c r="BH329" s="104" t="e">
        <f t="shared" ref="BH329:BH340" si="527">0.94*(AH329-1)+1</f>
        <v>#VALUE!</v>
      </c>
      <c r="BK329" s="104" t="s">
        <v>301</v>
      </c>
    </row>
    <row r="330" spans="1:63" x14ac:dyDescent="0.2">
      <c r="A330" s="91">
        <v>46319</v>
      </c>
      <c r="B330" s="28" t="s">
        <v>251</v>
      </c>
      <c r="C330" s="48" t="s">
        <v>618</v>
      </c>
      <c r="D330" s="28" t="s">
        <v>344</v>
      </c>
      <c r="F330" s="28" t="s">
        <v>61</v>
      </c>
      <c r="G330" s="28" t="s">
        <v>62</v>
      </c>
      <c r="H330" s="28" t="s">
        <v>404</v>
      </c>
      <c r="I330" s="95" t="s">
        <v>292</v>
      </c>
      <c r="K330" s="28" t="s">
        <v>619</v>
      </c>
      <c r="L330" s="37">
        <v>0.8</v>
      </c>
      <c r="M330" s="94" t="s">
        <v>620</v>
      </c>
      <c r="N330" s="28" t="s">
        <v>114</v>
      </c>
      <c r="R330" s="38">
        <v>7.25</v>
      </c>
      <c r="S330" s="56" t="s">
        <v>63</v>
      </c>
      <c r="T330" s="37" t="str">
        <f t="shared" si="386"/>
        <v>0.00</v>
      </c>
      <c r="U330" s="25">
        <f t="shared" si="520"/>
        <v>-0.8</v>
      </c>
      <c r="V330" s="61">
        <f t="shared" si="521"/>
        <v>85.61</v>
      </c>
      <c r="W330" s="61">
        <f t="shared" si="522"/>
        <v>313.5</v>
      </c>
      <c r="X330" s="59">
        <f t="shared" si="523"/>
        <v>0.2730781499202552</v>
      </c>
      <c r="Y330" s="60">
        <f t="shared" si="524"/>
        <v>0.85609999999999997</v>
      </c>
      <c r="Z330" s="32">
        <f t="shared" si="525"/>
        <v>8561</v>
      </c>
      <c r="AA330" s="28" t="s">
        <v>64</v>
      </c>
      <c r="AE330" s="38">
        <v>7.25</v>
      </c>
      <c r="AH330" s="38" t="s">
        <v>301</v>
      </c>
      <c r="AS330" s="42" t="s">
        <v>59</v>
      </c>
      <c r="AT330" s="70">
        <v>7.25</v>
      </c>
      <c r="BG330" s="104" t="e">
        <f t="shared" si="526"/>
        <v>#VALUE!</v>
      </c>
      <c r="BH330" s="104" t="e">
        <f t="shared" si="527"/>
        <v>#VALUE!</v>
      </c>
      <c r="BK330" s="104" t="s">
        <v>301</v>
      </c>
    </row>
    <row r="331" spans="1:63" x14ac:dyDescent="0.2">
      <c r="A331" s="91">
        <v>46319</v>
      </c>
      <c r="B331" s="28" t="s">
        <v>251</v>
      </c>
      <c r="C331" s="48" t="s">
        <v>618</v>
      </c>
      <c r="D331" s="28" t="s">
        <v>344</v>
      </c>
      <c r="F331" s="28" t="s">
        <v>61</v>
      </c>
      <c r="G331" s="28" t="s">
        <v>62</v>
      </c>
      <c r="H331" s="28" t="s">
        <v>404</v>
      </c>
      <c r="I331" s="95" t="s">
        <v>292</v>
      </c>
      <c r="K331" s="28" t="s">
        <v>621</v>
      </c>
      <c r="L331" s="37">
        <v>0.2</v>
      </c>
      <c r="M331" s="94" t="s">
        <v>622</v>
      </c>
      <c r="N331" s="28" t="s">
        <v>112</v>
      </c>
      <c r="R331" s="38">
        <v>101</v>
      </c>
      <c r="S331" s="56" t="s">
        <v>63</v>
      </c>
      <c r="T331" s="37" t="str">
        <f t="shared" si="386"/>
        <v>0.00</v>
      </c>
      <c r="U331" s="25">
        <f t="shared" si="520"/>
        <v>-0.2</v>
      </c>
      <c r="V331" s="61">
        <f t="shared" si="521"/>
        <v>85.41</v>
      </c>
      <c r="W331" s="61">
        <f t="shared" si="522"/>
        <v>313.7</v>
      </c>
      <c r="X331" s="59">
        <f t="shared" si="523"/>
        <v>0.27226649665285302</v>
      </c>
      <c r="Y331" s="60">
        <f t="shared" si="524"/>
        <v>0.85409999999999997</v>
      </c>
      <c r="Z331" s="32">
        <f t="shared" si="525"/>
        <v>8541</v>
      </c>
      <c r="AA331" s="28" t="s">
        <v>64</v>
      </c>
      <c r="AE331" s="38">
        <v>101</v>
      </c>
      <c r="AH331" s="38" t="s">
        <v>301</v>
      </c>
      <c r="AS331" s="42" t="s">
        <v>59</v>
      </c>
      <c r="AT331" s="70">
        <v>101</v>
      </c>
      <c r="BG331" s="104" t="e">
        <f t="shared" si="526"/>
        <v>#VALUE!</v>
      </c>
      <c r="BH331" s="104" t="e">
        <f t="shared" si="527"/>
        <v>#VALUE!</v>
      </c>
      <c r="BK331" s="104" t="s">
        <v>301</v>
      </c>
    </row>
    <row r="332" spans="1:63" x14ac:dyDescent="0.2">
      <c r="A332" s="91">
        <v>46319</v>
      </c>
      <c r="B332" s="28" t="s">
        <v>251</v>
      </c>
      <c r="C332" s="48" t="s">
        <v>618</v>
      </c>
      <c r="D332" s="28" t="s">
        <v>344</v>
      </c>
      <c r="F332" s="28" t="s">
        <v>61</v>
      </c>
      <c r="G332" s="28" t="s">
        <v>62</v>
      </c>
      <c r="H332" s="28" t="s">
        <v>404</v>
      </c>
      <c r="I332" s="95" t="s">
        <v>292</v>
      </c>
      <c r="K332" s="28" t="s">
        <v>621</v>
      </c>
      <c r="L332" s="37">
        <v>0.2</v>
      </c>
      <c r="M332" s="94" t="s">
        <v>622</v>
      </c>
      <c r="N332" s="28" t="s">
        <v>114</v>
      </c>
      <c r="R332" s="38">
        <v>26</v>
      </c>
      <c r="S332" s="56" t="s">
        <v>63</v>
      </c>
      <c r="T332" s="37" t="str">
        <f t="shared" si="386"/>
        <v>0.00</v>
      </c>
      <c r="U332" s="25">
        <f t="shared" si="520"/>
        <v>-0.2</v>
      </c>
      <c r="V332" s="61">
        <f t="shared" si="521"/>
        <v>85.21</v>
      </c>
      <c r="W332" s="61">
        <f t="shared" si="522"/>
        <v>313.89999999999998</v>
      </c>
      <c r="X332" s="59">
        <f t="shared" si="523"/>
        <v>0.27145587766804713</v>
      </c>
      <c r="Y332" s="60">
        <f t="shared" si="524"/>
        <v>0.85209999999999997</v>
      </c>
      <c r="Z332" s="32">
        <f t="shared" si="525"/>
        <v>8521</v>
      </c>
      <c r="AA332" s="28" t="s">
        <v>64</v>
      </c>
      <c r="AE332" s="38">
        <v>26</v>
      </c>
      <c r="AH332" s="38" t="s">
        <v>301</v>
      </c>
      <c r="AS332" s="42" t="s">
        <v>59</v>
      </c>
      <c r="AT332" s="70">
        <v>26</v>
      </c>
      <c r="BG332" s="104" t="e">
        <f t="shared" si="526"/>
        <v>#VALUE!</v>
      </c>
      <c r="BH332" s="104" t="e">
        <f t="shared" si="527"/>
        <v>#VALUE!</v>
      </c>
      <c r="BK332" s="104" t="s">
        <v>301</v>
      </c>
    </row>
    <row r="333" spans="1:63" x14ac:dyDescent="0.2">
      <c r="A333" s="91">
        <v>46319</v>
      </c>
      <c r="B333" s="28" t="s">
        <v>251</v>
      </c>
      <c r="C333" s="48" t="s">
        <v>626</v>
      </c>
      <c r="D333" s="28" t="s">
        <v>344</v>
      </c>
      <c r="F333" s="28" t="s">
        <v>61</v>
      </c>
      <c r="G333" s="28" t="s">
        <v>62</v>
      </c>
      <c r="H333" s="28" t="s">
        <v>404</v>
      </c>
      <c r="I333" s="95" t="s">
        <v>292</v>
      </c>
      <c r="J333" s="95" t="s">
        <v>300</v>
      </c>
      <c r="K333" s="128" t="s">
        <v>627</v>
      </c>
      <c r="L333" s="37">
        <v>4</v>
      </c>
      <c r="M333" s="94" t="s">
        <v>630</v>
      </c>
      <c r="N333" s="28" t="s">
        <v>112</v>
      </c>
      <c r="R333" s="38">
        <v>5</v>
      </c>
      <c r="S333" s="56">
        <v>3</v>
      </c>
      <c r="T333" s="37" t="str">
        <f t="shared" si="386"/>
        <v>0.00</v>
      </c>
      <c r="U333" s="25">
        <f t="shared" si="520"/>
        <v>-4</v>
      </c>
      <c r="V333" s="61">
        <f t="shared" si="521"/>
        <v>81.209999999999994</v>
      </c>
      <c r="W333" s="61">
        <f t="shared" si="522"/>
        <v>317.89999999999998</v>
      </c>
      <c r="X333" s="59">
        <f t="shared" si="523"/>
        <v>0.25545769109782951</v>
      </c>
      <c r="Y333" s="60">
        <f t="shared" si="524"/>
        <v>0.81209999999999993</v>
      </c>
      <c r="Z333" s="32">
        <f t="shared" si="525"/>
        <v>8120.9999999999991</v>
      </c>
      <c r="AA333" s="28" t="s">
        <v>64</v>
      </c>
      <c r="AE333" s="38">
        <v>5</v>
      </c>
      <c r="AH333" s="38">
        <v>41.06</v>
      </c>
      <c r="AS333" s="42" t="s">
        <v>59</v>
      </c>
      <c r="AT333" s="70">
        <v>5</v>
      </c>
      <c r="BG333" s="104">
        <f t="shared" si="526"/>
        <v>160.24</v>
      </c>
      <c r="BH333" s="104">
        <f t="shared" si="527"/>
        <v>38.656399999999998</v>
      </c>
      <c r="BK333" s="106">
        <v>4.4000000000000004</v>
      </c>
    </row>
    <row r="334" spans="1:63" x14ac:dyDescent="0.2">
      <c r="A334" s="91">
        <v>46319</v>
      </c>
      <c r="B334" s="28" t="s">
        <v>251</v>
      </c>
      <c r="C334" s="48" t="s">
        <v>626</v>
      </c>
      <c r="D334" s="28" t="s">
        <v>344</v>
      </c>
      <c r="F334" s="28" t="s">
        <v>61</v>
      </c>
      <c r="G334" s="28" t="s">
        <v>62</v>
      </c>
      <c r="H334" s="28" t="s">
        <v>404</v>
      </c>
      <c r="I334" s="95" t="s">
        <v>292</v>
      </c>
      <c r="J334" s="95" t="s">
        <v>334</v>
      </c>
      <c r="K334" s="28" t="s">
        <v>628</v>
      </c>
      <c r="L334" s="37">
        <v>1</v>
      </c>
      <c r="M334" s="94" t="s">
        <v>630</v>
      </c>
      <c r="N334" s="28" t="s">
        <v>112</v>
      </c>
      <c r="R334" s="38">
        <v>21</v>
      </c>
      <c r="S334" s="56" t="s">
        <v>63</v>
      </c>
      <c r="T334" s="37" t="str">
        <f t="shared" si="386"/>
        <v>0.00</v>
      </c>
      <c r="U334" s="25">
        <f t="shared" si="520"/>
        <v>-1</v>
      </c>
      <c r="V334" s="61">
        <f t="shared" si="521"/>
        <v>80.209999999999994</v>
      </c>
      <c r="W334" s="61">
        <f t="shared" si="522"/>
        <v>318.89999999999998</v>
      </c>
      <c r="X334" s="59">
        <f t="shared" si="523"/>
        <v>0.25152085293195359</v>
      </c>
      <c r="Y334" s="60">
        <f t="shared" si="524"/>
        <v>0.80209999999999992</v>
      </c>
      <c r="Z334" s="32">
        <f t="shared" si="525"/>
        <v>8020.9999999999991</v>
      </c>
      <c r="AA334" s="28" t="s">
        <v>64</v>
      </c>
      <c r="AE334" s="38">
        <v>21</v>
      </c>
      <c r="AH334" s="38">
        <v>8.6</v>
      </c>
      <c r="AS334" s="42" t="s">
        <v>59</v>
      </c>
      <c r="AT334" s="70">
        <v>21</v>
      </c>
      <c r="BG334" s="104">
        <f t="shared" si="526"/>
        <v>7.6</v>
      </c>
      <c r="BH334" s="104">
        <f t="shared" si="527"/>
        <v>8.1439999999999984</v>
      </c>
      <c r="BK334" s="106">
        <v>24.45</v>
      </c>
    </row>
    <row r="335" spans="1:63" x14ac:dyDescent="0.2">
      <c r="A335" s="91">
        <v>46319</v>
      </c>
      <c r="B335" s="28" t="s">
        <v>251</v>
      </c>
      <c r="C335" s="48" t="s">
        <v>626</v>
      </c>
      <c r="D335" s="28" t="s">
        <v>344</v>
      </c>
      <c r="F335" s="28" t="s">
        <v>61</v>
      </c>
      <c r="G335" s="28" t="s">
        <v>62</v>
      </c>
      <c r="H335" s="28" t="s">
        <v>404</v>
      </c>
      <c r="I335" s="95" t="s">
        <v>292</v>
      </c>
      <c r="J335" s="95" t="s">
        <v>330</v>
      </c>
      <c r="K335" s="28" t="s">
        <v>629</v>
      </c>
      <c r="L335" s="37">
        <v>1.5</v>
      </c>
      <c r="M335" s="94" t="s">
        <v>630</v>
      </c>
      <c r="N335" s="28" t="s">
        <v>112</v>
      </c>
      <c r="R335" s="38">
        <v>4.5999999999999996</v>
      </c>
      <c r="S335" s="56" t="s">
        <v>63</v>
      </c>
      <c r="T335" s="37" t="str">
        <f t="shared" si="386"/>
        <v>0.00</v>
      </c>
      <c r="U335" s="25">
        <f t="shared" si="520"/>
        <v>-1.5</v>
      </c>
      <c r="V335" s="61">
        <f t="shared" si="521"/>
        <v>78.709999999999994</v>
      </c>
      <c r="W335" s="61">
        <f t="shared" si="522"/>
        <v>320.39999999999998</v>
      </c>
      <c r="X335" s="59">
        <f t="shared" si="523"/>
        <v>0.24566167290886393</v>
      </c>
      <c r="Y335" s="60">
        <f t="shared" si="524"/>
        <v>0.78709999999999991</v>
      </c>
      <c r="Z335" s="32">
        <f t="shared" si="525"/>
        <v>7870.9999999999991</v>
      </c>
      <c r="AA335" s="28" t="s">
        <v>64</v>
      </c>
      <c r="AE335" s="38">
        <v>4.5999999999999996</v>
      </c>
      <c r="AH335" s="38">
        <v>7.96</v>
      </c>
      <c r="AS335" s="42" t="s">
        <v>59</v>
      </c>
      <c r="AT335" s="70">
        <v>4.5999999999999996</v>
      </c>
      <c r="BG335" s="104">
        <f t="shared" si="526"/>
        <v>10.44</v>
      </c>
      <c r="BH335" s="104">
        <f t="shared" si="527"/>
        <v>7.5423999999999998</v>
      </c>
      <c r="BK335" s="106">
        <v>5.95</v>
      </c>
    </row>
    <row r="336" spans="1:63" x14ac:dyDescent="0.2">
      <c r="A336" s="91">
        <v>46319</v>
      </c>
      <c r="B336" s="28" t="s">
        <v>251</v>
      </c>
      <c r="C336" s="48" t="s">
        <v>623</v>
      </c>
      <c r="D336" s="28" t="s">
        <v>344</v>
      </c>
      <c r="F336" s="28" t="s">
        <v>61</v>
      </c>
      <c r="G336" s="28" t="s">
        <v>62</v>
      </c>
      <c r="H336" s="28" t="s">
        <v>70</v>
      </c>
      <c r="I336" s="95" t="s">
        <v>307</v>
      </c>
      <c r="J336" s="95" t="s">
        <v>369</v>
      </c>
      <c r="K336" s="129" t="s">
        <v>624</v>
      </c>
      <c r="L336" s="37">
        <v>1.5</v>
      </c>
      <c r="M336" s="94" t="s">
        <v>625</v>
      </c>
      <c r="N336" s="28" t="s">
        <v>112</v>
      </c>
      <c r="R336" s="38">
        <v>8</v>
      </c>
      <c r="S336" s="56">
        <v>4</v>
      </c>
      <c r="T336" s="37" t="str">
        <f t="shared" si="386"/>
        <v>0.00</v>
      </c>
      <c r="U336" s="25">
        <f t="shared" si="520"/>
        <v>-1.5</v>
      </c>
      <c r="V336" s="61">
        <f t="shared" si="521"/>
        <v>77.209999999999994</v>
      </c>
      <c r="W336" s="61">
        <f t="shared" si="522"/>
        <v>321.89999999999998</v>
      </c>
      <c r="X336" s="59">
        <f t="shared" si="523"/>
        <v>0.23985709847778813</v>
      </c>
      <c r="Y336" s="60">
        <f t="shared" si="524"/>
        <v>0.7720999999999999</v>
      </c>
      <c r="Z336" s="32">
        <f t="shared" si="525"/>
        <v>7720.9999999999991</v>
      </c>
      <c r="AA336" s="28" t="s">
        <v>64</v>
      </c>
      <c r="AE336" s="38">
        <v>8</v>
      </c>
      <c r="AH336" s="38">
        <v>14.5</v>
      </c>
      <c r="AS336" s="42" t="s">
        <v>59</v>
      </c>
      <c r="AT336" s="70">
        <v>8</v>
      </c>
      <c r="BG336" s="104">
        <f t="shared" si="526"/>
        <v>20.25</v>
      </c>
      <c r="BH336" s="104">
        <f t="shared" si="527"/>
        <v>13.69</v>
      </c>
      <c r="BK336" s="106">
        <v>10.4</v>
      </c>
    </row>
    <row r="337" spans="1:63" x14ac:dyDescent="0.2">
      <c r="A337" s="91">
        <v>46319</v>
      </c>
      <c r="B337" s="28" t="s">
        <v>251</v>
      </c>
      <c r="C337" s="48" t="s">
        <v>623</v>
      </c>
      <c r="D337" s="28" t="s">
        <v>344</v>
      </c>
      <c r="F337" s="28" t="s">
        <v>61</v>
      </c>
      <c r="G337" s="28" t="s">
        <v>62</v>
      </c>
      <c r="H337" s="28" t="s">
        <v>70</v>
      </c>
      <c r="I337" s="95" t="s">
        <v>307</v>
      </c>
      <c r="J337" s="95" t="s">
        <v>369</v>
      </c>
      <c r="K337" s="129" t="s">
        <v>624</v>
      </c>
      <c r="L337" s="37">
        <v>1.5</v>
      </c>
      <c r="M337" s="138" t="s">
        <v>625</v>
      </c>
      <c r="N337" s="28" t="s">
        <v>114</v>
      </c>
      <c r="R337" s="38">
        <v>2.5</v>
      </c>
      <c r="S337" s="56">
        <v>4</v>
      </c>
      <c r="T337" s="37" t="str">
        <f t="shared" ref="T337:T340" si="528">IF(($AA337="W"),ROUND(($L337*$R337),2),"0.00")</f>
        <v>0.00</v>
      </c>
      <c r="U337" s="25">
        <f t="shared" ref="U337" si="529">-$L337+T337</f>
        <v>-1.5</v>
      </c>
      <c r="V337" s="61">
        <f t="shared" ref="V337" si="530">V336+U337</f>
        <v>75.709999999999994</v>
      </c>
      <c r="W337" s="61">
        <f t="shared" ref="W337" si="531">L337+W336</f>
        <v>323.39999999999998</v>
      </c>
      <c r="X337" s="59">
        <f t="shared" ref="X337" si="532">SUM(V337/W337)</f>
        <v>0.23410636982065552</v>
      </c>
      <c r="Y337" s="60">
        <f t="shared" ref="Y337" si="533">V337/100</f>
        <v>0.75709999999999988</v>
      </c>
      <c r="Z337" s="32">
        <f t="shared" ref="Z337" si="534">V337*100</f>
        <v>7570.9999999999991</v>
      </c>
      <c r="AA337" s="28" t="s">
        <v>64</v>
      </c>
      <c r="AE337" s="38">
        <v>2.5</v>
      </c>
      <c r="AH337" s="38">
        <v>3.61</v>
      </c>
      <c r="AS337" s="42" t="s">
        <v>59</v>
      </c>
      <c r="AT337" s="70">
        <v>2.5</v>
      </c>
      <c r="BG337" s="104">
        <f t="shared" si="526"/>
        <v>3.915</v>
      </c>
      <c r="BH337" s="104">
        <f t="shared" si="527"/>
        <v>3.4533999999999998</v>
      </c>
      <c r="BK337" s="106">
        <v>2.6</v>
      </c>
    </row>
    <row r="338" spans="1:63" x14ac:dyDescent="0.2">
      <c r="A338" s="91">
        <v>46326</v>
      </c>
      <c r="B338" s="28" t="s">
        <v>251</v>
      </c>
      <c r="C338" s="135" t="s">
        <v>631</v>
      </c>
      <c r="D338" s="28" t="s">
        <v>344</v>
      </c>
      <c r="F338" s="28" t="s">
        <v>61</v>
      </c>
      <c r="G338" s="28" t="s">
        <v>62</v>
      </c>
      <c r="H338" s="136" t="s">
        <v>68</v>
      </c>
      <c r="I338" s="139" t="s">
        <v>331</v>
      </c>
      <c r="J338" s="139" t="s">
        <v>334</v>
      </c>
      <c r="K338" s="136" t="s">
        <v>632</v>
      </c>
      <c r="L338" s="37">
        <v>2</v>
      </c>
      <c r="M338" s="138" t="s">
        <v>633</v>
      </c>
      <c r="N338" s="28" t="s">
        <v>112</v>
      </c>
      <c r="R338" s="38">
        <v>13</v>
      </c>
      <c r="S338" s="56" t="s">
        <v>63</v>
      </c>
      <c r="T338" s="37" t="str">
        <f t="shared" si="528"/>
        <v>0.00</v>
      </c>
      <c r="U338" s="25">
        <f t="shared" ref="U338:U339" si="535">-$L338+T338</f>
        <v>-2</v>
      </c>
      <c r="V338" s="61">
        <f t="shared" ref="V338:V339" si="536">V337+U338</f>
        <v>73.709999999999994</v>
      </c>
      <c r="W338" s="61">
        <f t="shared" ref="W338:W339" si="537">L338+W337</f>
        <v>325.39999999999998</v>
      </c>
      <c r="X338" s="59">
        <f t="shared" ref="X338:X339" si="538">SUM(V338/W338)</f>
        <v>0.22652120467117393</v>
      </c>
      <c r="Y338" s="60">
        <f t="shared" ref="Y338:Y339" si="539">V338/100</f>
        <v>0.73709999999999998</v>
      </c>
      <c r="Z338" s="32">
        <f t="shared" ref="Z338:Z339" si="540">V338*100</f>
        <v>7370.9999999999991</v>
      </c>
      <c r="AA338" s="28" t="s">
        <v>64</v>
      </c>
      <c r="AE338" s="38">
        <v>13</v>
      </c>
      <c r="AH338" s="38">
        <v>22</v>
      </c>
      <c r="AS338" s="42" t="s">
        <v>59</v>
      </c>
      <c r="AT338" s="70">
        <v>13</v>
      </c>
      <c r="BG338" s="137">
        <f t="shared" si="526"/>
        <v>42</v>
      </c>
      <c r="BH338" s="137">
        <f t="shared" si="527"/>
        <v>20.74</v>
      </c>
      <c r="BK338" s="106">
        <v>16</v>
      </c>
    </row>
    <row r="339" spans="1:63" x14ac:dyDescent="0.2">
      <c r="A339" s="91">
        <v>46326</v>
      </c>
      <c r="B339" s="28" t="s">
        <v>251</v>
      </c>
      <c r="C339" s="135" t="s">
        <v>631</v>
      </c>
      <c r="D339" s="28" t="s">
        <v>344</v>
      </c>
      <c r="F339" s="28" t="s">
        <v>61</v>
      </c>
      <c r="G339" s="28" t="s">
        <v>62</v>
      </c>
      <c r="H339" s="136" t="s">
        <v>68</v>
      </c>
      <c r="I339" s="139" t="s">
        <v>331</v>
      </c>
      <c r="J339" s="139" t="s">
        <v>332</v>
      </c>
      <c r="K339" s="136" t="s">
        <v>634</v>
      </c>
      <c r="L339" s="37">
        <v>1</v>
      </c>
      <c r="M339" s="138" t="s">
        <v>635</v>
      </c>
      <c r="N339" s="28" t="s">
        <v>112</v>
      </c>
      <c r="R339" s="38">
        <v>21</v>
      </c>
      <c r="S339" s="56" t="s">
        <v>63</v>
      </c>
      <c r="T339" s="37" t="str">
        <f t="shared" si="528"/>
        <v>0.00</v>
      </c>
      <c r="U339" s="25">
        <f t="shared" si="535"/>
        <v>-1</v>
      </c>
      <c r="V339" s="61">
        <f t="shared" si="536"/>
        <v>72.709999999999994</v>
      </c>
      <c r="W339" s="61">
        <f t="shared" si="537"/>
        <v>326.39999999999998</v>
      </c>
      <c r="X339" s="59">
        <f t="shared" si="538"/>
        <v>0.22276348039215685</v>
      </c>
      <c r="Y339" s="60">
        <f t="shared" si="539"/>
        <v>0.72709999999999997</v>
      </c>
      <c r="Z339" s="32">
        <f t="shared" si="540"/>
        <v>7270.9999999999991</v>
      </c>
      <c r="AA339" s="28" t="s">
        <v>64</v>
      </c>
      <c r="AE339" s="38">
        <v>21</v>
      </c>
      <c r="AH339" s="38">
        <v>20.13</v>
      </c>
      <c r="AS339" s="42" t="s">
        <v>59</v>
      </c>
      <c r="AT339" s="70">
        <v>21</v>
      </c>
      <c r="BG339" s="137">
        <f t="shared" si="526"/>
        <v>19.13</v>
      </c>
      <c r="BH339" s="137">
        <f t="shared" si="527"/>
        <v>18.982199999999999</v>
      </c>
      <c r="BK339" s="106">
        <v>16.8</v>
      </c>
    </row>
    <row r="340" spans="1:63" x14ac:dyDescent="0.2">
      <c r="A340" s="91">
        <v>46326</v>
      </c>
      <c r="B340" s="28" t="s">
        <v>251</v>
      </c>
      <c r="C340" s="135" t="s">
        <v>638</v>
      </c>
      <c r="D340" s="28" t="s">
        <v>344</v>
      </c>
      <c r="F340" s="28" t="s">
        <v>61</v>
      </c>
      <c r="G340" s="28" t="s">
        <v>62</v>
      </c>
      <c r="H340" s="136" t="s">
        <v>68</v>
      </c>
      <c r="I340" s="139" t="s">
        <v>307</v>
      </c>
      <c r="J340" s="139" t="s">
        <v>331</v>
      </c>
      <c r="K340" s="140" t="s">
        <v>636</v>
      </c>
      <c r="L340" s="37">
        <v>1</v>
      </c>
      <c r="M340" s="138" t="s">
        <v>637</v>
      </c>
      <c r="N340" s="28" t="s">
        <v>112</v>
      </c>
      <c r="R340" s="38">
        <v>8</v>
      </c>
      <c r="S340" s="56" t="s">
        <v>63</v>
      </c>
      <c r="T340" s="37" t="str">
        <f t="shared" si="528"/>
        <v>0.00</v>
      </c>
      <c r="U340" s="25">
        <f t="shared" ref="U340" si="541">-$L340+T340</f>
        <v>-1</v>
      </c>
      <c r="V340" s="61">
        <f t="shared" ref="V340" si="542">V339+U340</f>
        <v>71.709999999999994</v>
      </c>
      <c r="W340" s="61">
        <f t="shared" ref="W340" si="543">L340+W339</f>
        <v>327.39999999999998</v>
      </c>
      <c r="X340" s="59">
        <f t="shared" ref="X340" si="544">SUM(V340/W340)</f>
        <v>0.21902871105681124</v>
      </c>
      <c r="Y340" s="60">
        <f t="shared" ref="Y340" si="545">V340/100</f>
        <v>0.71709999999999996</v>
      </c>
      <c r="Z340" s="32">
        <f t="shared" ref="Z340" si="546">V340*100</f>
        <v>7170.9999999999991</v>
      </c>
      <c r="AA340" s="28" t="s">
        <v>64</v>
      </c>
      <c r="AE340" s="38">
        <v>8</v>
      </c>
      <c r="AH340" s="38">
        <v>12.88</v>
      </c>
      <c r="AS340" s="42" t="s">
        <v>59</v>
      </c>
      <c r="AT340" s="70">
        <v>8</v>
      </c>
      <c r="BG340" s="137">
        <f t="shared" si="526"/>
        <v>11.88</v>
      </c>
      <c r="BH340" s="137">
        <f t="shared" si="527"/>
        <v>12.167199999999999</v>
      </c>
      <c r="BK340" s="106">
        <v>4.5999999999999996</v>
      </c>
    </row>
    <row r="341" spans="1:63" x14ac:dyDescent="0.2">
      <c r="M341" s="94"/>
    </row>
    <row r="342" spans="1:63" x14ac:dyDescent="0.2">
      <c r="M342" s="94"/>
    </row>
    <row r="343" spans="1:63" x14ac:dyDescent="0.2">
      <c r="M343" s="94"/>
    </row>
    <row r="344" spans="1:63" x14ac:dyDescent="0.2">
      <c r="M344" s="94"/>
    </row>
    <row r="345" spans="1:63" x14ac:dyDescent="0.2">
      <c r="M345" s="94"/>
    </row>
    <row r="346" spans="1:63" x14ac:dyDescent="0.2">
      <c r="M346" s="94"/>
    </row>
    <row r="347" spans="1:63" x14ac:dyDescent="0.2">
      <c r="M347" s="94"/>
    </row>
    <row r="348" spans="1:63" x14ac:dyDescent="0.2">
      <c r="M348" s="94"/>
    </row>
    <row r="349" spans="1:63" x14ac:dyDescent="0.2">
      <c r="M349" s="94"/>
    </row>
    <row r="350" spans="1:63" x14ac:dyDescent="0.2">
      <c r="M350" s="94"/>
    </row>
    <row r="351" spans="1:63" x14ac:dyDescent="0.2">
      <c r="M351" s="94"/>
    </row>
    <row r="352" spans="1:63" x14ac:dyDescent="0.2">
      <c r="M352" s="94"/>
    </row>
    <row r="353" spans="13:13" x14ac:dyDescent="0.2">
      <c r="M353" s="94"/>
    </row>
    <row r="354" spans="13:13" x14ac:dyDescent="0.2">
      <c r="M354" s="94"/>
    </row>
    <row r="355" spans="13:13" x14ac:dyDescent="0.2">
      <c r="M355" s="94"/>
    </row>
    <row r="356" spans="13:13" x14ac:dyDescent="0.2">
      <c r="M356" s="94"/>
    </row>
    <row r="357" spans="13:13" x14ac:dyDescent="0.2">
      <c r="M357" s="94"/>
    </row>
    <row r="358" spans="13:13" x14ac:dyDescent="0.2">
      <c r="M358" s="94"/>
    </row>
    <row r="359" spans="13:13" x14ac:dyDescent="0.2">
      <c r="M359" s="94"/>
    </row>
    <row r="360" spans="13:13" x14ac:dyDescent="0.2">
      <c r="M360" s="94"/>
    </row>
    <row r="361" spans="13:13" x14ac:dyDescent="0.2">
      <c r="M361" s="94"/>
    </row>
    <row r="362" spans="13:13" x14ac:dyDescent="0.2">
      <c r="M362" s="94"/>
    </row>
    <row r="363" spans="13:13" x14ac:dyDescent="0.2">
      <c r="M363" s="94"/>
    </row>
    <row r="364" spans="13:13" x14ac:dyDescent="0.2">
      <c r="M364" s="94"/>
    </row>
    <row r="365" spans="13:13" x14ac:dyDescent="0.2">
      <c r="M365" s="94"/>
    </row>
    <row r="366" spans="13:13" x14ac:dyDescent="0.2">
      <c r="M366" s="94"/>
    </row>
    <row r="367" spans="13:13" x14ac:dyDescent="0.2">
      <c r="M367" s="94"/>
    </row>
    <row r="368" spans="13:13" x14ac:dyDescent="0.2">
      <c r="M368" s="94"/>
    </row>
    <row r="369" spans="13:13" x14ac:dyDescent="0.2">
      <c r="M369" s="94"/>
    </row>
    <row r="370" spans="13:13" x14ac:dyDescent="0.2">
      <c r="M370" s="94"/>
    </row>
    <row r="371" spans="13:13" x14ac:dyDescent="0.2">
      <c r="M371" s="94"/>
    </row>
    <row r="372" spans="13:13" x14ac:dyDescent="0.2">
      <c r="M372" s="94"/>
    </row>
    <row r="373" spans="13:13" x14ac:dyDescent="0.2">
      <c r="M373" s="94"/>
    </row>
    <row r="374" spans="13:13" x14ac:dyDescent="0.2">
      <c r="M374" s="94"/>
    </row>
    <row r="375" spans="13:13" x14ac:dyDescent="0.2">
      <c r="M375" s="94"/>
    </row>
    <row r="376" spans="13:13" x14ac:dyDescent="0.2">
      <c r="M376" s="94"/>
    </row>
    <row r="377" spans="13:13" x14ac:dyDescent="0.2">
      <c r="M377" s="94"/>
    </row>
    <row r="378" spans="13:13" x14ac:dyDescent="0.2">
      <c r="M378" s="94"/>
    </row>
    <row r="379" spans="13:13" x14ac:dyDescent="0.2">
      <c r="M379" s="94"/>
    </row>
    <row r="380" spans="13:13" x14ac:dyDescent="0.2">
      <c r="M380" s="94"/>
    </row>
    <row r="381" spans="13:13" x14ac:dyDescent="0.2">
      <c r="M381" s="94"/>
    </row>
    <row r="382" spans="13:13" x14ac:dyDescent="0.2">
      <c r="M382" s="94"/>
    </row>
    <row r="383" spans="13:13" x14ac:dyDescent="0.2">
      <c r="M383" s="94"/>
    </row>
    <row r="384" spans="13:13" x14ac:dyDescent="0.2">
      <c r="M384" s="94"/>
    </row>
    <row r="385" spans="13:13" x14ac:dyDescent="0.2">
      <c r="M385" s="94"/>
    </row>
    <row r="386" spans="13:13" x14ac:dyDescent="0.2">
      <c r="M386" s="94"/>
    </row>
    <row r="387" spans="13:13" x14ac:dyDescent="0.2">
      <c r="M387" s="94"/>
    </row>
    <row r="388" spans="13:13" x14ac:dyDescent="0.2">
      <c r="M388" s="94"/>
    </row>
    <row r="389" spans="13:13" x14ac:dyDescent="0.2">
      <c r="M389" s="94"/>
    </row>
    <row r="390" spans="13:13" x14ac:dyDescent="0.2">
      <c r="M390" s="94"/>
    </row>
    <row r="391" spans="13:13" x14ac:dyDescent="0.2">
      <c r="M391" s="94"/>
    </row>
    <row r="392" spans="13:13" x14ac:dyDescent="0.2">
      <c r="M392" s="94"/>
    </row>
    <row r="393" spans="13:13" x14ac:dyDescent="0.2">
      <c r="M393" s="94"/>
    </row>
    <row r="394" spans="13:13" x14ac:dyDescent="0.2">
      <c r="M394" s="94"/>
    </row>
    <row r="395" spans="13:13" x14ac:dyDescent="0.2">
      <c r="M395" s="94"/>
    </row>
    <row r="396" spans="13:13" x14ac:dyDescent="0.2">
      <c r="M396" s="94"/>
    </row>
    <row r="397" spans="13:13" x14ac:dyDescent="0.2">
      <c r="M397" s="94"/>
    </row>
    <row r="398" spans="13:13" x14ac:dyDescent="0.2">
      <c r="M398" s="94"/>
    </row>
    <row r="399" spans="13:13" x14ac:dyDescent="0.2">
      <c r="M399" s="94"/>
    </row>
    <row r="400" spans="13:13" x14ac:dyDescent="0.2">
      <c r="M400" s="94"/>
    </row>
    <row r="401" spans="13:13" x14ac:dyDescent="0.2">
      <c r="M401" s="94"/>
    </row>
    <row r="402" spans="13:13" x14ac:dyDescent="0.2">
      <c r="M402" s="94"/>
    </row>
    <row r="403" spans="13:13" x14ac:dyDescent="0.2">
      <c r="M403" s="94"/>
    </row>
    <row r="404" spans="13:13" x14ac:dyDescent="0.2">
      <c r="M404" s="94"/>
    </row>
    <row r="405" spans="13:13" x14ac:dyDescent="0.2">
      <c r="M405" s="94"/>
    </row>
    <row r="406" spans="13:13" x14ac:dyDescent="0.2">
      <c r="M406" s="94"/>
    </row>
    <row r="407" spans="13:13" x14ac:dyDescent="0.2">
      <c r="M407" s="94"/>
    </row>
    <row r="408" spans="13:13" x14ac:dyDescent="0.2">
      <c r="M408" s="94"/>
    </row>
    <row r="409" spans="13:13" x14ac:dyDescent="0.2">
      <c r="M409" s="94"/>
    </row>
    <row r="410" spans="13:13" x14ac:dyDescent="0.2">
      <c r="M410" s="94"/>
    </row>
    <row r="411" spans="13:13" x14ac:dyDescent="0.2">
      <c r="M411" s="94"/>
    </row>
    <row r="412" spans="13:13" x14ac:dyDescent="0.2">
      <c r="M412" s="94"/>
    </row>
    <row r="413" spans="13:13" x14ac:dyDescent="0.2">
      <c r="M413" s="94"/>
    </row>
    <row r="414" spans="13:13" x14ac:dyDescent="0.2">
      <c r="M414" s="94"/>
    </row>
    <row r="415" spans="13:13" x14ac:dyDescent="0.2">
      <c r="M415" s="94"/>
    </row>
    <row r="416" spans="13:13" x14ac:dyDescent="0.2">
      <c r="M416" s="94"/>
    </row>
    <row r="417" spans="13:13" x14ac:dyDescent="0.2">
      <c r="M417" s="94"/>
    </row>
    <row r="418" spans="13:13" x14ac:dyDescent="0.2">
      <c r="M418" s="94"/>
    </row>
    <row r="419" spans="13:13" x14ac:dyDescent="0.2">
      <c r="M419" s="94"/>
    </row>
    <row r="420" spans="13:13" x14ac:dyDescent="0.2">
      <c r="M420" s="94"/>
    </row>
    <row r="421" spans="13:13" x14ac:dyDescent="0.2">
      <c r="M421" s="94"/>
    </row>
    <row r="422" spans="13:13" x14ac:dyDescent="0.2">
      <c r="M422" s="94"/>
    </row>
    <row r="423" spans="13:13" x14ac:dyDescent="0.2">
      <c r="M423" s="94"/>
    </row>
    <row r="424" spans="13:13" x14ac:dyDescent="0.2">
      <c r="M424" s="94"/>
    </row>
    <row r="425" spans="13:13" x14ac:dyDescent="0.2">
      <c r="M425" s="94"/>
    </row>
    <row r="426" spans="13:13" x14ac:dyDescent="0.2">
      <c r="M426" s="94"/>
    </row>
    <row r="427" spans="13:13" x14ac:dyDescent="0.2">
      <c r="M427" s="94"/>
    </row>
    <row r="428" spans="13:13" x14ac:dyDescent="0.2">
      <c r="M428" s="94"/>
    </row>
    <row r="429" spans="13:13" x14ac:dyDescent="0.2">
      <c r="M429" s="94"/>
    </row>
    <row r="430" spans="13:13" x14ac:dyDescent="0.2">
      <c r="M430" s="94"/>
    </row>
    <row r="431" spans="13:13" x14ac:dyDescent="0.2">
      <c r="M431" s="94"/>
    </row>
    <row r="432" spans="13:13" x14ac:dyDescent="0.2">
      <c r="M432" s="94"/>
    </row>
    <row r="433" spans="13:13" x14ac:dyDescent="0.2">
      <c r="M433" s="94"/>
    </row>
    <row r="434" spans="13:13" x14ac:dyDescent="0.2">
      <c r="M434" s="94"/>
    </row>
    <row r="435" spans="13:13" x14ac:dyDescent="0.2">
      <c r="M435" s="94"/>
    </row>
    <row r="436" spans="13:13" x14ac:dyDescent="0.2">
      <c r="M436" s="94"/>
    </row>
    <row r="437" spans="13:13" x14ac:dyDescent="0.2">
      <c r="M437" s="94"/>
    </row>
    <row r="438" spans="13:13" x14ac:dyDescent="0.2">
      <c r="M438" s="94"/>
    </row>
    <row r="439" spans="13:13" x14ac:dyDescent="0.2">
      <c r="M439" s="94"/>
    </row>
    <row r="440" spans="13:13" x14ac:dyDescent="0.2">
      <c r="M440" s="94"/>
    </row>
    <row r="441" spans="13:13" x14ac:dyDescent="0.2">
      <c r="M441" s="94"/>
    </row>
    <row r="442" spans="13:13" x14ac:dyDescent="0.2">
      <c r="M442" s="94"/>
    </row>
    <row r="443" spans="13:13" x14ac:dyDescent="0.2">
      <c r="M443" s="94"/>
    </row>
    <row r="444" spans="13:13" x14ac:dyDescent="0.2">
      <c r="M444" s="94"/>
    </row>
    <row r="445" spans="13:13" x14ac:dyDescent="0.2">
      <c r="M445" s="94"/>
    </row>
    <row r="446" spans="13:13" x14ac:dyDescent="0.2">
      <c r="M446" s="94"/>
    </row>
    <row r="447" spans="13:13" x14ac:dyDescent="0.2">
      <c r="M447" s="94"/>
    </row>
    <row r="448" spans="13:13" x14ac:dyDescent="0.2">
      <c r="M448" s="94"/>
    </row>
    <row r="449" spans="13:13" x14ac:dyDescent="0.2">
      <c r="M449" s="94"/>
    </row>
    <row r="450" spans="13:13" x14ac:dyDescent="0.2">
      <c r="M450" s="94"/>
    </row>
    <row r="451" spans="13:13" x14ac:dyDescent="0.2">
      <c r="M451" s="94"/>
    </row>
    <row r="452" spans="13:13" x14ac:dyDescent="0.2">
      <c r="M452" s="94"/>
    </row>
    <row r="453" spans="13:13" x14ac:dyDescent="0.2">
      <c r="M453" s="94"/>
    </row>
    <row r="454" spans="13:13" x14ac:dyDescent="0.2">
      <c r="M454" s="94"/>
    </row>
    <row r="455" spans="13:13" x14ac:dyDescent="0.2">
      <c r="M455" s="94"/>
    </row>
    <row r="456" spans="13:13" x14ac:dyDescent="0.2">
      <c r="M456" s="94"/>
    </row>
    <row r="457" spans="13:13" x14ac:dyDescent="0.2">
      <c r="M457" s="94"/>
    </row>
    <row r="458" spans="13:13" x14ac:dyDescent="0.2">
      <c r="M458" s="94"/>
    </row>
    <row r="459" spans="13:13" x14ac:dyDescent="0.2">
      <c r="M459" s="94"/>
    </row>
    <row r="460" spans="13:13" x14ac:dyDescent="0.2">
      <c r="M460" s="94"/>
    </row>
    <row r="461" spans="13:13" x14ac:dyDescent="0.2">
      <c r="M461" s="94"/>
    </row>
    <row r="462" spans="13:13" x14ac:dyDescent="0.2">
      <c r="M462" s="94"/>
    </row>
    <row r="463" spans="13:13" x14ac:dyDescent="0.2">
      <c r="M463" s="94"/>
    </row>
    <row r="464" spans="13:13" x14ac:dyDescent="0.2">
      <c r="M464" s="94"/>
    </row>
    <row r="465" spans="13:13" x14ac:dyDescent="0.2">
      <c r="M465" s="94"/>
    </row>
    <row r="466" spans="13:13" x14ac:dyDescent="0.2">
      <c r="M466" s="94"/>
    </row>
    <row r="467" spans="13:13" x14ac:dyDescent="0.2">
      <c r="M467" s="94"/>
    </row>
    <row r="468" spans="13:13" x14ac:dyDescent="0.2">
      <c r="M468" s="94"/>
    </row>
    <row r="469" spans="13:13" x14ac:dyDescent="0.2">
      <c r="M469" s="94"/>
    </row>
    <row r="470" spans="13:13" x14ac:dyDescent="0.2">
      <c r="M470" s="94"/>
    </row>
    <row r="471" spans="13:13" x14ac:dyDescent="0.2">
      <c r="M471" s="94"/>
    </row>
    <row r="472" spans="13:13" x14ac:dyDescent="0.2">
      <c r="M472" s="94"/>
    </row>
    <row r="473" spans="13:13" x14ac:dyDescent="0.2">
      <c r="M473" s="94"/>
    </row>
    <row r="474" spans="13:13" x14ac:dyDescent="0.2">
      <c r="M474" s="94"/>
    </row>
    <row r="475" spans="13:13" x14ac:dyDescent="0.2">
      <c r="M475" s="94"/>
    </row>
    <row r="476" spans="13:13" x14ac:dyDescent="0.2">
      <c r="M476" s="94"/>
    </row>
    <row r="477" spans="13:13" x14ac:dyDescent="0.2">
      <c r="M477" s="94"/>
    </row>
    <row r="478" spans="13:13" x14ac:dyDescent="0.2">
      <c r="M478" s="94"/>
    </row>
    <row r="479" spans="13:13" x14ac:dyDescent="0.2">
      <c r="M479" s="94"/>
    </row>
    <row r="480" spans="13:13" x14ac:dyDescent="0.2">
      <c r="M480" s="94"/>
    </row>
    <row r="481" spans="13:13" x14ac:dyDescent="0.2">
      <c r="M481" s="94"/>
    </row>
    <row r="482" spans="13:13" x14ac:dyDescent="0.2">
      <c r="M482" s="94"/>
    </row>
    <row r="483" spans="13:13" x14ac:dyDescent="0.2">
      <c r="M483" s="94"/>
    </row>
    <row r="484" spans="13:13" x14ac:dyDescent="0.2">
      <c r="M484" s="94"/>
    </row>
    <row r="485" spans="13:13" x14ac:dyDescent="0.2">
      <c r="M485" s="94"/>
    </row>
    <row r="486" spans="13:13" x14ac:dyDescent="0.2">
      <c r="M486" s="94"/>
    </row>
    <row r="487" spans="13:13" x14ac:dyDescent="0.2">
      <c r="M487" s="94"/>
    </row>
    <row r="488" spans="13:13" x14ac:dyDescent="0.2">
      <c r="M488" s="94"/>
    </row>
    <row r="489" spans="13:13" x14ac:dyDescent="0.2">
      <c r="M489" s="94"/>
    </row>
    <row r="490" spans="13:13" x14ac:dyDescent="0.2">
      <c r="M490" s="94"/>
    </row>
    <row r="491" spans="13:13" x14ac:dyDescent="0.2">
      <c r="M491" s="94"/>
    </row>
    <row r="492" spans="13:13" x14ac:dyDescent="0.2">
      <c r="M492" s="94"/>
    </row>
    <row r="493" spans="13:13" x14ac:dyDescent="0.2">
      <c r="M493" s="94"/>
    </row>
    <row r="494" spans="13:13" x14ac:dyDescent="0.2">
      <c r="M494" s="94"/>
    </row>
    <row r="495" spans="13:13" x14ac:dyDescent="0.2">
      <c r="M495" s="94"/>
    </row>
    <row r="496" spans="13:13" x14ac:dyDescent="0.2">
      <c r="M496" s="94"/>
    </row>
    <row r="497" spans="13:13" x14ac:dyDescent="0.2">
      <c r="M497" s="94"/>
    </row>
    <row r="498" spans="13:13" x14ac:dyDescent="0.2">
      <c r="M498" s="94"/>
    </row>
    <row r="499" spans="13:13" x14ac:dyDescent="0.2">
      <c r="M499" s="94"/>
    </row>
    <row r="500" spans="13:13" x14ac:dyDescent="0.2">
      <c r="M500" s="94"/>
    </row>
    <row r="501" spans="13:13" x14ac:dyDescent="0.2">
      <c r="M501" s="94"/>
    </row>
    <row r="502" spans="13:13" x14ac:dyDescent="0.2">
      <c r="M502" s="94"/>
    </row>
    <row r="503" spans="13:13" x14ac:dyDescent="0.2">
      <c r="M503" s="94"/>
    </row>
    <row r="504" spans="13:13" x14ac:dyDescent="0.2">
      <c r="M504" s="94"/>
    </row>
    <row r="505" spans="13:13" x14ac:dyDescent="0.2">
      <c r="M505" s="94"/>
    </row>
    <row r="506" spans="13:13" x14ac:dyDescent="0.2">
      <c r="M506" s="94"/>
    </row>
    <row r="507" spans="13:13" x14ac:dyDescent="0.2">
      <c r="M507" s="94"/>
    </row>
    <row r="508" spans="13:13" x14ac:dyDescent="0.2">
      <c r="M508" s="94"/>
    </row>
    <row r="509" spans="13:13" x14ac:dyDescent="0.2">
      <c r="M509" s="94"/>
    </row>
    <row r="510" spans="13:13" x14ac:dyDescent="0.2">
      <c r="M510" s="94"/>
    </row>
    <row r="511" spans="13:13" x14ac:dyDescent="0.2">
      <c r="M511" s="94"/>
    </row>
    <row r="512" spans="13:13" x14ac:dyDescent="0.2">
      <c r="M512" s="94"/>
    </row>
    <row r="513" spans="13:13" x14ac:dyDescent="0.2">
      <c r="M513" s="94"/>
    </row>
    <row r="514" spans="13:13" x14ac:dyDescent="0.2">
      <c r="M514" s="94"/>
    </row>
    <row r="515" spans="13:13" x14ac:dyDescent="0.2">
      <c r="M515" s="94"/>
    </row>
    <row r="516" spans="13:13" x14ac:dyDescent="0.2">
      <c r="M516" s="94"/>
    </row>
    <row r="517" spans="13:13" x14ac:dyDescent="0.2">
      <c r="M517" s="94"/>
    </row>
    <row r="518" spans="13:13" x14ac:dyDescent="0.2">
      <c r="M518" s="94"/>
    </row>
    <row r="519" spans="13:13" x14ac:dyDescent="0.2">
      <c r="M519" s="94"/>
    </row>
    <row r="520" spans="13:13" x14ac:dyDescent="0.2">
      <c r="M520" s="94"/>
    </row>
    <row r="521" spans="13:13" x14ac:dyDescent="0.2">
      <c r="M521" s="94"/>
    </row>
    <row r="522" spans="13:13" x14ac:dyDescent="0.2">
      <c r="M522" s="94"/>
    </row>
    <row r="523" spans="13:13" x14ac:dyDescent="0.2">
      <c r="M523" s="94"/>
    </row>
    <row r="524" spans="13:13" x14ac:dyDescent="0.2">
      <c r="M524" s="94"/>
    </row>
    <row r="525" spans="13:13" x14ac:dyDescent="0.2">
      <c r="M525" s="94"/>
    </row>
    <row r="526" spans="13:13" x14ac:dyDescent="0.2">
      <c r="M526" s="94"/>
    </row>
    <row r="527" spans="13:13" x14ac:dyDescent="0.2">
      <c r="M527" s="94"/>
    </row>
    <row r="528" spans="13:13" x14ac:dyDescent="0.2">
      <c r="M528" s="94"/>
    </row>
    <row r="529" spans="13:13" x14ac:dyDescent="0.2">
      <c r="M529" s="94"/>
    </row>
    <row r="530" spans="13:13" x14ac:dyDescent="0.2">
      <c r="M530" s="94"/>
    </row>
    <row r="531" spans="13:13" x14ac:dyDescent="0.2">
      <c r="M531" s="94"/>
    </row>
    <row r="532" spans="13:13" x14ac:dyDescent="0.2">
      <c r="M532" s="94"/>
    </row>
    <row r="533" spans="13:13" x14ac:dyDescent="0.2">
      <c r="M533" s="94"/>
    </row>
    <row r="534" spans="13:13" x14ac:dyDescent="0.2">
      <c r="M534" s="94"/>
    </row>
    <row r="535" spans="13:13" x14ac:dyDescent="0.2">
      <c r="M535" s="94"/>
    </row>
    <row r="536" spans="13:13" x14ac:dyDescent="0.2">
      <c r="M536" s="94"/>
    </row>
    <row r="537" spans="13:13" x14ac:dyDescent="0.2">
      <c r="M537" s="94"/>
    </row>
    <row r="538" spans="13:13" x14ac:dyDescent="0.2">
      <c r="M538" s="94"/>
    </row>
    <row r="539" spans="13:13" x14ac:dyDescent="0.2">
      <c r="M539" s="94"/>
    </row>
    <row r="540" spans="13:13" x14ac:dyDescent="0.2">
      <c r="M540" s="94"/>
    </row>
    <row r="541" spans="13:13" x14ac:dyDescent="0.2">
      <c r="M541" s="94"/>
    </row>
    <row r="542" spans="13:13" x14ac:dyDescent="0.2">
      <c r="M542" s="94"/>
    </row>
    <row r="543" spans="13:13" x14ac:dyDescent="0.2">
      <c r="M543" s="94"/>
    </row>
    <row r="544" spans="13:13" x14ac:dyDescent="0.2">
      <c r="M544" s="94"/>
    </row>
    <row r="545" spans="13:13" x14ac:dyDescent="0.2">
      <c r="M545" s="94"/>
    </row>
    <row r="546" spans="13:13" x14ac:dyDescent="0.2">
      <c r="M546" s="94"/>
    </row>
    <row r="547" spans="13:13" x14ac:dyDescent="0.2">
      <c r="M547" s="94"/>
    </row>
    <row r="548" spans="13:13" x14ac:dyDescent="0.2">
      <c r="M548" s="94"/>
    </row>
    <row r="549" spans="13:13" x14ac:dyDescent="0.2">
      <c r="M549" s="94"/>
    </row>
    <row r="550" spans="13:13" x14ac:dyDescent="0.2">
      <c r="M550" s="94"/>
    </row>
    <row r="551" spans="13:13" x14ac:dyDescent="0.2">
      <c r="M551" s="94"/>
    </row>
    <row r="552" spans="13:13" x14ac:dyDescent="0.2">
      <c r="M552" s="94"/>
    </row>
    <row r="553" spans="13:13" x14ac:dyDescent="0.2">
      <c r="M553" s="94"/>
    </row>
    <row r="554" spans="13:13" x14ac:dyDescent="0.2">
      <c r="M554" s="94"/>
    </row>
    <row r="555" spans="13:13" x14ac:dyDescent="0.2">
      <c r="M555" s="94"/>
    </row>
    <row r="556" spans="13:13" x14ac:dyDescent="0.2">
      <c r="M556" s="94"/>
    </row>
    <row r="557" spans="13:13" x14ac:dyDescent="0.2">
      <c r="M557" s="94"/>
    </row>
    <row r="558" spans="13:13" x14ac:dyDescent="0.2">
      <c r="M558" s="94"/>
    </row>
    <row r="559" spans="13:13" x14ac:dyDescent="0.2">
      <c r="M559" s="94"/>
    </row>
    <row r="560" spans="13:13" x14ac:dyDescent="0.2">
      <c r="M560" s="94"/>
    </row>
    <row r="561" spans="13:13" x14ac:dyDescent="0.2">
      <c r="M561" s="94"/>
    </row>
    <row r="562" spans="13:13" x14ac:dyDescent="0.2">
      <c r="M562" s="94"/>
    </row>
    <row r="563" spans="13:13" x14ac:dyDescent="0.2">
      <c r="M563" s="94"/>
    </row>
    <row r="564" spans="13:13" x14ac:dyDescent="0.2">
      <c r="M564" s="94"/>
    </row>
    <row r="565" spans="13:13" x14ac:dyDescent="0.2">
      <c r="M565" s="94"/>
    </row>
    <row r="566" spans="13:13" x14ac:dyDescent="0.2">
      <c r="M566" s="94"/>
    </row>
    <row r="567" spans="13:13" x14ac:dyDescent="0.2">
      <c r="M567" s="94"/>
    </row>
    <row r="568" spans="13:13" x14ac:dyDescent="0.2">
      <c r="M568" s="94"/>
    </row>
    <row r="569" spans="13:13" x14ac:dyDescent="0.2">
      <c r="M569" s="94"/>
    </row>
    <row r="570" spans="13:13" x14ac:dyDescent="0.2">
      <c r="M570" s="94"/>
    </row>
    <row r="571" spans="13:13" x14ac:dyDescent="0.2">
      <c r="M571" s="94"/>
    </row>
    <row r="572" spans="13:13" x14ac:dyDescent="0.2">
      <c r="M572" s="94"/>
    </row>
    <row r="573" spans="13:13" x14ac:dyDescent="0.2">
      <c r="M573" s="94"/>
    </row>
    <row r="574" spans="13:13" x14ac:dyDescent="0.2">
      <c r="M574" s="94"/>
    </row>
    <row r="575" spans="13:13" x14ac:dyDescent="0.2">
      <c r="M575" s="94"/>
    </row>
    <row r="576" spans="13:13" x14ac:dyDescent="0.2">
      <c r="M576" s="94"/>
    </row>
    <row r="577" spans="13:13" x14ac:dyDescent="0.2">
      <c r="M577" s="94"/>
    </row>
    <row r="578" spans="13:13" x14ac:dyDescent="0.2">
      <c r="M578" s="94"/>
    </row>
    <row r="579" spans="13:13" x14ac:dyDescent="0.2">
      <c r="M579" s="94"/>
    </row>
    <row r="580" spans="13:13" x14ac:dyDescent="0.2">
      <c r="M580" s="94"/>
    </row>
    <row r="581" spans="13:13" x14ac:dyDescent="0.2">
      <c r="M581" s="94"/>
    </row>
    <row r="582" spans="13:13" x14ac:dyDescent="0.2">
      <c r="M582" s="94"/>
    </row>
    <row r="583" spans="13:13" x14ac:dyDescent="0.2">
      <c r="M583" s="94"/>
    </row>
    <row r="584" spans="13:13" x14ac:dyDescent="0.2">
      <c r="M584" s="94"/>
    </row>
    <row r="585" spans="13:13" x14ac:dyDescent="0.2">
      <c r="M585" s="94"/>
    </row>
    <row r="586" spans="13:13" x14ac:dyDescent="0.2">
      <c r="M586" s="94"/>
    </row>
    <row r="587" spans="13:13" x14ac:dyDescent="0.2">
      <c r="M587" s="94"/>
    </row>
    <row r="588" spans="13:13" x14ac:dyDescent="0.2">
      <c r="M588" s="94"/>
    </row>
    <row r="589" spans="13:13" x14ac:dyDescent="0.2">
      <c r="M589" s="94"/>
    </row>
    <row r="590" spans="13:13" x14ac:dyDescent="0.2">
      <c r="M590" s="94"/>
    </row>
    <row r="591" spans="13:13" x14ac:dyDescent="0.2">
      <c r="M591" s="94"/>
    </row>
    <row r="592" spans="13:13" x14ac:dyDescent="0.2">
      <c r="M592" s="94"/>
    </row>
    <row r="593" spans="13:13" x14ac:dyDescent="0.2">
      <c r="M593" s="94"/>
    </row>
    <row r="594" spans="13:13" x14ac:dyDescent="0.2">
      <c r="M594" s="94"/>
    </row>
    <row r="595" spans="13:13" x14ac:dyDescent="0.2">
      <c r="M595" s="94"/>
    </row>
    <row r="596" spans="13:13" x14ac:dyDescent="0.2">
      <c r="M596" s="94"/>
    </row>
    <row r="597" spans="13:13" x14ac:dyDescent="0.2">
      <c r="M597" s="94"/>
    </row>
    <row r="598" spans="13:13" x14ac:dyDescent="0.2">
      <c r="M598" s="94"/>
    </row>
    <row r="599" spans="13:13" x14ac:dyDescent="0.2">
      <c r="M599" s="94"/>
    </row>
    <row r="600" spans="13:13" x14ac:dyDescent="0.2">
      <c r="M600" s="94"/>
    </row>
    <row r="601" spans="13:13" x14ac:dyDescent="0.2">
      <c r="M601" s="94"/>
    </row>
    <row r="602" spans="13:13" x14ac:dyDescent="0.2">
      <c r="M602" s="94"/>
    </row>
    <row r="603" spans="13:13" x14ac:dyDescent="0.2">
      <c r="M603" s="94"/>
    </row>
    <row r="604" spans="13:13" x14ac:dyDescent="0.2">
      <c r="M604" s="94"/>
    </row>
    <row r="605" spans="13:13" x14ac:dyDescent="0.2">
      <c r="M605" s="94"/>
    </row>
    <row r="606" spans="13:13" x14ac:dyDescent="0.2">
      <c r="M606" s="94"/>
    </row>
    <row r="607" spans="13:13" x14ac:dyDescent="0.2">
      <c r="M607" s="94"/>
    </row>
    <row r="608" spans="13:13" x14ac:dyDescent="0.2">
      <c r="M608" s="94"/>
    </row>
    <row r="609" spans="13:13" x14ac:dyDescent="0.2">
      <c r="M609" s="94"/>
    </row>
    <row r="610" spans="13:13" x14ac:dyDescent="0.2">
      <c r="M610" s="94"/>
    </row>
    <row r="611" spans="13:13" x14ac:dyDescent="0.2">
      <c r="M611" s="94"/>
    </row>
    <row r="612" spans="13:13" x14ac:dyDescent="0.2">
      <c r="M612" s="94"/>
    </row>
    <row r="613" spans="13:13" x14ac:dyDescent="0.2">
      <c r="M613" s="94"/>
    </row>
    <row r="614" spans="13:13" x14ac:dyDescent="0.2">
      <c r="M614" s="94"/>
    </row>
    <row r="615" spans="13:13" x14ac:dyDescent="0.2">
      <c r="M615" s="94"/>
    </row>
    <row r="616" spans="13:13" x14ac:dyDescent="0.2">
      <c r="M616" s="94"/>
    </row>
    <row r="617" spans="13:13" x14ac:dyDescent="0.2">
      <c r="M617" s="94"/>
    </row>
    <row r="618" spans="13:13" x14ac:dyDescent="0.2">
      <c r="M618" s="94"/>
    </row>
    <row r="619" spans="13:13" x14ac:dyDescent="0.2">
      <c r="M619" s="94"/>
    </row>
    <row r="620" spans="13:13" x14ac:dyDescent="0.2">
      <c r="M620" s="94"/>
    </row>
    <row r="621" spans="13:13" x14ac:dyDescent="0.2">
      <c r="M621" s="94"/>
    </row>
    <row r="622" spans="13:13" x14ac:dyDescent="0.2">
      <c r="M622" s="94"/>
    </row>
    <row r="623" spans="13:13" x14ac:dyDescent="0.2">
      <c r="M623" s="94"/>
    </row>
    <row r="624" spans="13:13" x14ac:dyDescent="0.2">
      <c r="M624" s="94"/>
    </row>
    <row r="625" spans="13:13" x14ac:dyDescent="0.2">
      <c r="M625" s="94"/>
    </row>
    <row r="626" spans="13:13" x14ac:dyDescent="0.2">
      <c r="M626" s="94"/>
    </row>
    <row r="627" spans="13:13" x14ac:dyDescent="0.2">
      <c r="M627" s="94"/>
    </row>
    <row r="628" spans="13:13" x14ac:dyDescent="0.2">
      <c r="M628" s="94"/>
    </row>
    <row r="629" spans="13:13" x14ac:dyDescent="0.2">
      <c r="M629" s="94"/>
    </row>
    <row r="630" spans="13:13" x14ac:dyDescent="0.2">
      <c r="M630" s="94"/>
    </row>
    <row r="631" spans="13:13" x14ac:dyDescent="0.2">
      <c r="M631" s="94"/>
    </row>
    <row r="632" spans="13:13" x14ac:dyDescent="0.2">
      <c r="M632" s="94"/>
    </row>
    <row r="633" spans="13:13" x14ac:dyDescent="0.2">
      <c r="M633" s="94"/>
    </row>
    <row r="634" spans="13:13" x14ac:dyDescent="0.2">
      <c r="M634" s="94"/>
    </row>
    <row r="635" spans="13:13" x14ac:dyDescent="0.2">
      <c r="M635" s="94"/>
    </row>
    <row r="636" spans="13:13" x14ac:dyDescent="0.2">
      <c r="M636" s="94"/>
    </row>
    <row r="637" spans="13:13" x14ac:dyDescent="0.2">
      <c r="M637" s="94"/>
    </row>
    <row r="638" spans="13:13" x14ac:dyDescent="0.2">
      <c r="M638" s="94"/>
    </row>
    <row r="639" spans="13:13" x14ac:dyDescent="0.2">
      <c r="M639" s="94"/>
    </row>
    <row r="640" spans="13:13" x14ac:dyDescent="0.2">
      <c r="M640" s="94"/>
    </row>
    <row r="641" spans="13:13" x14ac:dyDescent="0.2">
      <c r="M641" s="94"/>
    </row>
    <row r="642" spans="13:13" x14ac:dyDescent="0.2">
      <c r="M642" s="94"/>
    </row>
    <row r="643" spans="13:13" x14ac:dyDescent="0.2">
      <c r="M643" s="94"/>
    </row>
    <row r="644" spans="13:13" x14ac:dyDescent="0.2">
      <c r="M644" s="94"/>
    </row>
    <row r="645" spans="13:13" x14ac:dyDescent="0.2">
      <c r="M645" s="94"/>
    </row>
    <row r="646" spans="13:13" x14ac:dyDescent="0.2">
      <c r="M646" s="94"/>
    </row>
    <row r="647" spans="13:13" x14ac:dyDescent="0.2">
      <c r="M647" s="94"/>
    </row>
    <row r="648" spans="13:13" x14ac:dyDescent="0.2">
      <c r="M648" s="94"/>
    </row>
    <row r="649" spans="13:13" x14ac:dyDescent="0.2">
      <c r="M649" s="94"/>
    </row>
    <row r="650" spans="13:13" x14ac:dyDescent="0.2">
      <c r="M650" s="94"/>
    </row>
    <row r="651" spans="13:13" x14ac:dyDescent="0.2">
      <c r="M651" s="94"/>
    </row>
    <row r="652" spans="13:13" x14ac:dyDescent="0.2">
      <c r="M652" s="94"/>
    </row>
    <row r="653" spans="13:13" x14ac:dyDescent="0.2">
      <c r="M653" s="94"/>
    </row>
    <row r="654" spans="13:13" x14ac:dyDescent="0.2">
      <c r="M654" s="94"/>
    </row>
    <row r="655" spans="13:13" x14ac:dyDescent="0.2">
      <c r="M655" s="94"/>
    </row>
    <row r="656" spans="13:13" x14ac:dyDescent="0.2">
      <c r="M656" s="94"/>
    </row>
    <row r="657" spans="13:13" x14ac:dyDescent="0.2">
      <c r="M657" s="94"/>
    </row>
    <row r="658" spans="13:13" x14ac:dyDescent="0.2">
      <c r="M658" s="94"/>
    </row>
    <row r="659" spans="13:13" x14ac:dyDescent="0.2">
      <c r="M659" s="94"/>
    </row>
    <row r="660" spans="13:13" x14ac:dyDescent="0.2">
      <c r="M660" s="94"/>
    </row>
    <row r="661" spans="13:13" x14ac:dyDescent="0.2">
      <c r="M661" s="94"/>
    </row>
    <row r="662" spans="13:13" x14ac:dyDescent="0.2">
      <c r="M662" s="94"/>
    </row>
    <row r="663" spans="13:13" x14ac:dyDescent="0.2">
      <c r="M663" s="94"/>
    </row>
    <row r="664" spans="13:13" x14ac:dyDescent="0.2">
      <c r="M664" s="94"/>
    </row>
    <row r="665" spans="13:13" x14ac:dyDescent="0.2">
      <c r="M665" s="94"/>
    </row>
    <row r="666" spans="13:13" x14ac:dyDescent="0.2">
      <c r="M666" s="94"/>
    </row>
    <row r="667" spans="13:13" x14ac:dyDescent="0.2">
      <c r="M667" s="94"/>
    </row>
    <row r="668" spans="13:13" x14ac:dyDescent="0.2">
      <c r="M668" s="94"/>
    </row>
    <row r="669" spans="13:13" x14ac:dyDescent="0.2">
      <c r="M669" s="94"/>
    </row>
    <row r="670" spans="13:13" x14ac:dyDescent="0.2">
      <c r="M670" s="94"/>
    </row>
    <row r="671" spans="13:13" x14ac:dyDescent="0.2">
      <c r="M671" s="94"/>
    </row>
    <row r="672" spans="13:13" x14ac:dyDescent="0.2">
      <c r="M672" s="94"/>
    </row>
    <row r="673" spans="13:13" x14ac:dyDescent="0.2">
      <c r="M673" s="94"/>
    </row>
    <row r="674" spans="13:13" x14ac:dyDescent="0.2">
      <c r="M674" s="94"/>
    </row>
    <row r="675" spans="13:13" x14ac:dyDescent="0.2">
      <c r="M675" s="94"/>
    </row>
    <row r="676" spans="13:13" x14ac:dyDescent="0.2">
      <c r="M676" s="94"/>
    </row>
    <row r="677" spans="13:13" x14ac:dyDescent="0.2">
      <c r="M677" s="94"/>
    </row>
    <row r="678" spans="13:13" x14ac:dyDescent="0.2">
      <c r="M678" s="94"/>
    </row>
    <row r="679" spans="13:13" x14ac:dyDescent="0.2">
      <c r="M679" s="94"/>
    </row>
    <row r="680" spans="13:13" x14ac:dyDescent="0.2">
      <c r="M680" s="94"/>
    </row>
    <row r="681" spans="13:13" x14ac:dyDescent="0.2">
      <c r="M681" s="94"/>
    </row>
    <row r="682" spans="13:13" x14ac:dyDescent="0.2">
      <c r="M682" s="94"/>
    </row>
    <row r="683" spans="13:13" x14ac:dyDescent="0.2">
      <c r="M683" s="94"/>
    </row>
    <row r="684" spans="13:13" x14ac:dyDescent="0.2">
      <c r="M684" s="94"/>
    </row>
    <row r="685" spans="13:13" x14ac:dyDescent="0.2">
      <c r="M685" s="94"/>
    </row>
    <row r="686" spans="13:13" x14ac:dyDescent="0.2">
      <c r="M686" s="94"/>
    </row>
    <row r="687" spans="13:13" x14ac:dyDescent="0.2">
      <c r="M687" s="94"/>
    </row>
    <row r="688" spans="13:13" x14ac:dyDescent="0.2">
      <c r="M688" s="94"/>
    </row>
    <row r="689" spans="13:13" x14ac:dyDescent="0.2">
      <c r="M689" s="94"/>
    </row>
    <row r="690" spans="13:13" x14ac:dyDescent="0.2">
      <c r="M690" s="94"/>
    </row>
    <row r="691" spans="13:13" x14ac:dyDescent="0.2">
      <c r="M691" s="94"/>
    </row>
    <row r="692" spans="13:13" x14ac:dyDescent="0.2">
      <c r="M692" s="94"/>
    </row>
    <row r="693" spans="13:13" x14ac:dyDescent="0.2">
      <c r="M693" s="94"/>
    </row>
    <row r="694" spans="13:13" x14ac:dyDescent="0.2">
      <c r="M694" s="94"/>
    </row>
    <row r="695" spans="13:13" x14ac:dyDescent="0.2">
      <c r="M695" s="94"/>
    </row>
    <row r="696" spans="13:13" x14ac:dyDescent="0.2">
      <c r="M696" s="94"/>
    </row>
    <row r="697" spans="13:13" x14ac:dyDescent="0.2">
      <c r="M697" s="94"/>
    </row>
    <row r="698" spans="13:13" x14ac:dyDescent="0.2">
      <c r="M698" s="94"/>
    </row>
    <row r="699" spans="13:13" x14ac:dyDescent="0.2">
      <c r="M699" s="94"/>
    </row>
    <row r="700" spans="13:13" x14ac:dyDescent="0.2">
      <c r="M700" s="94"/>
    </row>
    <row r="701" spans="13:13" x14ac:dyDescent="0.2">
      <c r="M701" s="94"/>
    </row>
    <row r="702" spans="13:13" x14ac:dyDescent="0.2">
      <c r="M702" s="94"/>
    </row>
    <row r="703" spans="13:13" x14ac:dyDescent="0.2">
      <c r="M703" s="94"/>
    </row>
    <row r="704" spans="13:13" x14ac:dyDescent="0.2">
      <c r="M704" s="94"/>
    </row>
    <row r="705" spans="13:13" x14ac:dyDescent="0.2">
      <c r="M705" s="94"/>
    </row>
    <row r="706" spans="13:13" x14ac:dyDescent="0.2">
      <c r="M706" s="94"/>
    </row>
    <row r="707" spans="13:13" x14ac:dyDescent="0.2">
      <c r="M707" s="94"/>
    </row>
    <row r="708" spans="13:13" x14ac:dyDescent="0.2">
      <c r="M708" s="94"/>
    </row>
    <row r="709" spans="13:13" x14ac:dyDescent="0.2">
      <c r="M709" s="94"/>
    </row>
    <row r="710" spans="13:13" x14ac:dyDescent="0.2">
      <c r="M710" s="94"/>
    </row>
    <row r="711" spans="13:13" x14ac:dyDescent="0.2">
      <c r="M711" s="94"/>
    </row>
    <row r="712" spans="13:13" x14ac:dyDescent="0.2">
      <c r="M712" s="94"/>
    </row>
    <row r="713" spans="13:13" x14ac:dyDescent="0.2">
      <c r="M713" s="94"/>
    </row>
    <row r="714" spans="13:13" x14ac:dyDescent="0.2">
      <c r="M714" s="94"/>
    </row>
    <row r="715" spans="13:13" x14ac:dyDescent="0.2">
      <c r="M715" s="94"/>
    </row>
    <row r="716" spans="13:13" x14ac:dyDescent="0.2">
      <c r="M716" s="94"/>
    </row>
    <row r="717" spans="13:13" x14ac:dyDescent="0.2">
      <c r="M717" s="94"/>
    </row>
    <row r="718" spans="13:13" x14ac:dyDescent="0.2">
      <c r="M718" s="94"/>
    </row>
    <row r="719" spans="13:13" x14ac:dyDescent="0.2">
      <c r="M719" s="94"/>
    </row>
    <row r="720" spans="13:13" x14ac:dyDescent="0.2">
      <c r="M720" s="94"/>
    </row>
    <row r="721" spans="13:13" x14ac:dyDescent="0.2">
      <c r="M721" s="94"/>
    </row>
    <row r="722" spans="13:13" x14ac:dyDescent="0.2">
      <c r="M722" s="94"/>
    </row>
    <row r="723" spans="13:13" x14ac:dyDescent="0.2">
      <c r="M723" s="94"/>
    </row>
    <row r="724" spans="13:13" x14ac:dyDescent="0.2">
      <c r="M724" s="94"/>
    </row>
    <row r="725" spans="13:13" x14ac:dyDescent="0.2">
      <c r="M725" s="94"/>
    </row>
    <row r="726" spans="13:13" x14ac:dyDescent="0.2">
      <c r="M726" s="94"/>
    </row>
    <row r="727" spans="13:13" x14ac:dyDescent="0.2">
      <c r="M727" s="94"/>
    </row>
    <row r="728" spans="13:13" x14ac:dyDescent="0.2">
      <c r="M728" s="94"/>
    </row>
    <row r="729" spans="13:13" x14ac:dyDescent="0.2">
      <c r="M729" s="94"/>
    </row>
    <row r="730" spans="13:13" x14ac:dyDescent="0.2">
      <c r="M730" s="94"/>
    </row>
    <row r="731" spans="13:13" x14ac:dyDescent="0.2">
      <c r="M731" s="94"/>
    </row>
    <row r="732" spans="13:13" x14ac:dyDescent="0.2">
      <c r="M732" s="94"/>
    </row>
    <row r="733" spans="13:13" x14ac:dyDescent="0.2">
      <c r="M733" s="94"/>
    </row>
    <row r="734" spans="13:13" x14ac:dyDescent="0.2">
      <c r="M734" s="94"/>
    </row>
    <row r="735" spans="13:13" x14ac:dyDescent="0.2">
      <c r="M735" s="94"/>
    </row>
    <row r="736" spans="13:13" x14ac:dyDescent="0.2">
      <c r="M736" s="94"/>
    </row>
    <row r="737" spans="13:13" x14ac:dyDescent="0.2">
      <c r="M737" s="94"/>
    </row>
    <row r="738" spans="13:13" x14ac:dyDescent="0.2">
      <c r="M738" s="94"/>
    </row>
    <row r="739" spans="13:13" x14ac:dyDescent="0.2">
      <c r="M739" s="94"/>
    </row>
    <row r="740" spans="13:13" x14ac:dyDescent="0.2">
      <c r="M740" s="94"/>
    </row>
    <row r="741" spans="13:13" x14ac:dyDescent="0.2">
      <c r="M741" s="94"/>
    </row>
    <row r="742" spans="13:13" x14ac:dyDescent="0.2">
      <c r="M742" s="94"/>
    </row>
    <row r="743" spans="13:13" x14ac:dyDescent="0.2">
      <c r="M743" s="94"/>
    </row>
    <row r="744" spans="13:13" x14ac:dyDescent="0.2">
      <c r="M744" s="94"/>
    </row>
    <row r="745" spans="13:13" x14ac:dyDescent="0.2">
      <c r="M745" s="94"/>
    </row>
    <row r="746" spans="13:13" x14ac:dyDescent="0.2">
      <c r="M746" s="94"/>
    </row>
    <row r="747" spans="13:13" x14ac:dyDescent="0.2">
      <c r="M747" s="94"/>
    </row>
    <row r="748" spans="13:13" x14ac:dyDescent="0.2">
      <c r="M748" s="94"/>
    </row>
    <row r="749" spans="13:13" x14ac:dyDescent="0.2">
      <c r="M749" s="94"/>
    </row>
    <row r="750" spans="13:13" x14ac:dyDescent="0.2">
      <c r="M750" s="94"/>
    </row>
    <row r="751" spans="13:13" x14ac:dyDescent="0.2">
      <c r="M751" s="94"/>
    </row>
    <row r="752" spans="13:13" x14ac:dyDescent="0.2">
      <c r="M752" s="94"/>
    </row>
    <row r="753" spans="13:13" x14ac:dyDescent="0.2">
      <c r="M753" s="94"/>
    </row>
    <row r="754" spans="13:13" x14ac:dyDescent="0.2">
      <c r="M754" s="94"/>
    </row>
    <row r="755" spans="13:13" x14ac:dyDescent="0.2">
      <c r="M755" s="94"/>
    </row>
    <row r="756" spans="13:13" x14ac:dyDescent="0.2">
      <c r="M756" s="94"/>
    </row>
    <row r="757" spans="13:13" x14ac:dyDescent="0.2">
      <c r="M757" s="94"/>
    </row>
    <row r="758" spans="13:13" x14ac:dyDescent="0.2">
      <c r="M758" s="94"/>
    </row>
    <row r="759" spans="13:13" x14ac:dyDescent="0.2">
      <c r="M759" s="94"/>
    </row>
    <row r="760" spans="13:13" x14ac:dyDescent="0.2">
      <c r="M760" s="94"/>
    </row>
    <row r="761" spans="13:13" x14ac:dyDescent="0.2">
      <c r="M761" s="94"/>
    </row>
    <row r="762" spans="13:13" x14ac:dyDescent="0.2">
      <c r="M762" s="94"/>
    </row>
    <row r="763" spans="13:13" x14ac:dyDescent="0.2">
      <c r="M763" s="94"/>
    </row>
    <row r="764" spans="13:13" x14ac:dyDescent="0.2">
      <c r="M764" s="94"/>
    </row>
    <row r="765" spans="13:13" x14ac:dyDescent="0.2">
      <c r="M765" s="94"/>
    </row>
    <row r="766" spans="13:13" x14ac:dyDescent="0.2">
      <c r="M766" s="94"/>
    </row>
    <row r="767" spans="13:13" x14ac:dyDescent="0.2">
      <c r="M767" s="94"/>
    </row>
    <row r="768" spans="13:13" x14ac:dyDescent="0.2">
      <c r="M768" s="94"/>
    </row>
    <row r="769" spans="13:13" x14ac:dyDescent="0.2">
      <c r="M769" s="94"/>
    </row>
    <row r="770" spans="13:13" x14ac:dyDescent="0.2">
      <c r="M770" s="94"/>
    </row>
    <row r="771" spans="13:13" x14ac:dyDescent="0.2">
      <c r="M771" s="94"/>
    </row>
    <row r="772" spans="13:13" x14ac:dyDescent="0.2">
      <c r="M772" s="94"/>
    </row>
    <row r="773" spans="13:13" x14ac:dyDescent="0.2">
      <c r="M773" s="94"/>
    </row>
    <row r="774" spans="13:13" x14ac:dyDescent="0.2">
      <c r="M774" s="94"/>
    </row>
    <row r="775" spans="13:13" x14ac:dyDescent="0.2">
      <c r="M775" s="94"/>
    </row>
    <row r="776" spans="13:13" x14ac:dyDescent="0.2">
      <c r="M776" s="94"/>
    </row>
    <row r="777" spans="13:13" x14ac:dyDescent="0.2">
      <c r="M777" s="94"/>
    </row>
    <row r="778" spans="13:13" x14ac:dyDescent="0.2">
      <c r="M778" s="94"/>
    </row>
    <row r="779" spans="13:13" x14ac:dyDescent="0.2">
      <c r="M779" s="94"/>
    </row>
    <row r="780" spans="13:13" x14ac:dyDescent="0.2">
      <c r="M780" s="94"/>
    </row>
    <row r="781" spans="13:13" x14ac:dyDescent="0.2">
      <c r="M781" s="94"/>
    </row>
    <row r="782" spans="13:13" x14ac:dyDescent="0.2">
      <c r="M782" s="94"/>
    </row>
    <row r="783" spans="13:13" x14ac:dyDescent="0.2">
      <c r="M783" s="94"/>
    </row>
    <row r="784" spans="13:13" x14ac:dyDescent="0.2">
      <c r="M784" s="94"/>
    </row>
    <row r="785" spans="13:13" x14ac:dyDescent="0.2">
      <c r="M785" s="94"/>
    </row>
    <row r="786" spans="13:13" x14ac:dyDescent="0.2">
      <c r="M786" s="94"/>
    </row>
    <row r="787" spans="13:13" x14ac:dyDescent="0.2">
      <c r="M787" s="94"/>
    </row>
    <row r="788" spans="13:13" x14ac:dyDescent="0.2">
      <c r="M788" s="94"/>
    </row>
    <row r="789" spans="13:13" x14ac:dyDescent="0.2">
      <c r="M789" s="94"/>
    </row>
    <row r="790" spans="13:13" x14ac:dyDescent="0.2">
      <c r="M790" s="94"/>
    </row>
    <row r="791" spans="13:13" x14ac:dyDescent="0.2">
      <c r="M791" s="94"/>
    </row>
    <row r="792" spans="13:13" x14ac:dyDescent="0.2">
      <c r="M792" s="94"/>
    </row>
    <row r="793" spans="13:13" x14ac:dyDescent="0.2">
      <c r="M793" s="94"/>
    </row>
    <row r="794" spans="13:13" x14ac:dyDescent="0.2">
      <c r="M794" s="94"/>
    </row>
    <row r="795" spans="13:13" x14ac:dyDescent="0.2">
      <c r="M795" s="94"/>
    </row>
    <row r="796" spans="13:13" x14ac:dyDescent="0.2">
      <c r="M796" s="94"/>
    </row>
    <row r="797" spans="13:13" x14ac:dyDescent="0.2">
      <c r="M797" s="94"/>
    </row>
    <row r="798" spans="13:13" x14ac:dyDescent="0.2">
      <c r="M798" s="94"/>
    </row>
    <row r="799" spans="13:13" x14ac:dyDescent="0.2">
      <c r="M799" s="94"/>
    </row>
    <row r="800" spans="13:13" x14ac:dyDescent="0.2">
      <c r="M800" s="94"/>
    </row>
    <row r="801" spans="13:13" x14ac:dyDescent="0.2">
      <c r="M801" s="94"/>
    </row>
    <row r="802" spans="13:13" x14ac:dyDescent="0.2">
      <c r="M802" s="94"/>
    </row>
    <row r="803" spans="13:13" x14ac:dyDescent="0.2">
      <c r="M803" s="94"/>
    </row>
    <row r="804" spans="13:13" x14ac:dyDescent="0.2">
      <c r="M804" s="94"/>
    </row>
    <row r="805" spans="13:13" x14ac:dyDescent="0.2">
      <c r="M805" s="94"/>
    </row>
    <row r="806" spans="13:13" x14ac:dyDescent="0.2">
      <c r="M806" s="94"/>
    </row>
    <row r="807" spans="13:13" x14ac:dyDescent="0.2">
      <c r="M807" s="94"/>
    </row>
    <row r="808" spans="13:13" x14ac:dyDescent="0.2">
      <c r="M808" s="94"/>
    </row>
    <row r="809" spans="13:13" x14ac:dyDescent="0.2">
      <c r="M809" s="94"/>
    </row>
    <row r="810" spans="13:13" x14ac:dyDescent="0.2">
      <c r="M810" s="94"/>
    </row>
    <row r="811" spans="13:13" x14ac:dyDescent="0.2">
      <c r="M811" s="94"/>
    </row>
    <row r="812" spans="13:13" x14ac:dyDescent="0.2">
      <c r="M812" s="94"/>
    </row>
    <row r="813" spans="13:13" x14ac:dyDescent="0.2">
      <c r="M813" s="94"/>
    </row>
    <row r="814" spans="13:13" x14ac:dyDescent="0.2">
      <c r="M814" s="94"/>
    </row>
    <row r="815" spans="13:13" x14ac:dyDescent="0.2">
      <c r="M815" s="94"/>
    </row>
    <row r="816" spans="13:13" x14ac:dyDescent="0.2">
      <c r="M816" s="94"/>
    </row>
    <row r="817" spans="13:13" x14ac:dyDescent="0.2">
      <c r="M817" s="94"/>
    </row>
    <row r="818" spans="13:13" x14ac:dyDescent="0.2">
      <c r="M818" s="94"/>
    </row>
    <row r="819" spans="13:13" x14ac:dyDescent="0.2">
      <c r="M819" s="94"/>
    </row>
    <row r="820" spans="13:13" x14ac:dyDescent="0.2">
      <c r="M820" s="94"/>
    </row>
    <row r="821" spans="13:13" x14ac:dyDescent="0.2">
      <c r="M821" s="94"/>
    </row>
    <row r="822" spans="13:13" x14ac:dyDescent="0.2">
      <c r="M822" s="94"/>
    </row>
    <row r="823" spans="13:13" x14ac:dyDescent="0.2">
      <c r="M823" s="94"/>
    </row>
    <row r="824" spans="13:13" x14ac:dyDescent="0.2">
      <c r="M824" s="94"/>
    </row>
    <row r="825" spans="13:13" x14ac:dyDescent="0.2">
      <c r="M825" s="94"/>
    </row>
    <row r="826" spans="13:13" x14ac:dyDescent="0.2">
      <c r="M826" s="94"/>
    </row>
    <row r="827" spans="13:13" x14ac:dyDescent="0.2">
      <c r="M827" s="94"/>
    </row>
    <row r="828" spans="13:13" x14ac:dyDescent="0.2">
      <c r="M828" s="94"/>
    </row>
    <row r="829" spans="13:13" x14ac:dyDescent="0.2">
      <c r="M829" s="94"/>
    </row>
    <row r="830" spans="13:13" x14ac:dyDescent="0.2">
      <c r="M830" s="94"/>
    </row>
    <row r="831" spans="13:13" x14ac:dyDescent="0.2">
      <c r="M831" s="94"/>
    </row>
    <row r="832" spans="13:13" x14ac:dyDescent="0.2">
      <c r="M832" s="94"/>
    </row>
    <row r="833" spans="13:13" x14ac:dyDescent="0.2">
      <c r="M833" s="94"/>
    </row>
    <row r="834" spans="13:13" x14ac:dyDescent="0.2">
      <c r="M834" s="94"/>
    </row>
    <row r="835" spans="13:13" x14ac:dyDescent="0.2">
      <c r="M835" s="94"/>
    </row>
    <row r="836" spans="13:13" x14ac:dyDescent="0.2">
      <c r="M836" s="94"/>
    </row>
    <row r="837" spans="13:13" x14ac:dyDescent="0.2">
      <c r="M837" s="94"/>
    </row>
    <row r="838" spans="13:13" x14ac:dyDescent="0.2">
      <c r="M838" s="94"/>
    </row>
    <row r="839" spans="13:13" x14ac:dyDescent="0.2">
      <c r="M839" s="94"/>
    </row>
    <row r="840" spans="13:13" x14ac:dyDescent="0.2">
      <c r="M840" s="94"/>
    </row>
    <row r="841" spans="13:13" x14ac:dyDescent="0.2">
      <c r="M841" s="94"/>
    </row>
    <row r="842" spans="13:13" x14ac:dyDescent="0.2">
      <c r="M842" s="94"/>
    </row>
    <row r="843" spans="13:13" x14ac:dyDescent="0.2">
      <c r="M843" s="94"/>
    </row>
    <row r="844" spans="13:13" x14ac:dyDescent="0.2">
      <c r="M844" s="94"/>
    </row>
    <row r="845" spans="13:13" x14ac:dyDescent="0.2">
      <c r="M845" s="94"/>
    </row>
    <row r="846" spans="13:13" x14ac:dyDescent="0.2">
      <c r="M846" s="94"/>
    </row>
    <row r="847" spans="13:13" x14ac:dyDescent="0.2">
      <c r="M847" s="94"/>
    </row>
    <row r="848" spans="13:13" x14ac:dyDescent="0.2">
      <c r="M848" s="94"/>
    </row>
    <row r="849" spans="13:13" x14ac:dyDescent="0.2">
      <c r="M849" s="94"/>
    </row>
    <row r="850" spans="13:13" x14ac:dyDescent="0.2">
      <c r="M850" s="94"/>
    </row>
    <row r="851" spans="13:13" x14ac:dyDescent="0.2">
      <c r="M851" s="94"/>
    </row>
    <row r="852" spans="13:13" x14ac:dyDescent="0.2">
      <c r="M852" s="94"/>
    </row>
    <row r="853" spans="13:13" x14ac:dyDescent="0.2">
      <c r="M853" s="94"/>
    </row>
    <row r="854" spans="13:13" x14ac:dyDescent="0.2">
      <c r="M854" s="94"/>
    </row>
    <row r="855" spans="13:13" x14ac:dyDescent="0.2">
      <c r="M855" s="94"/>
    </row>
    <row r="856" spans="13:13" x14ac:dyDescent="0.2">
      <c r="M856" s="94"/>
    </row>
    <row r="857" spans="13:13" x14ac:dyDescent="0.2">
      <c r="M857" s="94"/>
    </row>
    <row r="858" spans="13:13" x14ac:dyDescent="0.2">
      <c r="M858" s="94"/>
    </row>
    <row r="859" spans="13:13" x14ac:dyDescent="0.2">
      <c r="M859" s="94"/>
    </row>
    <row r="860" spans="13:13" x14ac:dyDescent="0.2">
      <c r="M860" s="94"/>
    </row>
    <row r="861" spans="13:13" x14ac:dyDescent="0.2">
      <c r="M861" s="94"/>
    </row>
    <row r="862" spans="13:13" x14ac:dyDescent="0.2">
      <c r="M862" s="94"/>
    </row>
    <row r="863" spans="13:13" x14ac:dyDescent="0.2">
      <c r="M863" s="94"/>
    </row>
    <row r="864" spans="13:13" x14ac:dyDescent="0.2">
      <c r="M864" s="94"/>
    </row>
    <row r="865" spans="13:13" x14ac:dyDescent="0.2">
      <c r="M865" s="94"/>
    </row>
    <row r="866" spans="13:13" x14ac:dyDescent="0.2">
      <c r="M866" s="94"/>
    </row>
    <row r="867" spans="13:13" x14ac:dyDescent="0.2">
      <c r="M867" s="94"/>
    </row>
    <row r="868" spans="13:13" x14ac:dyDescent="0.2">
      <c r="M868" s="94"/>
    </row>
    <row r="869" spans="13:13" x14ac:dyDescent="0.2">
      <c r="M869" s="94"/>
    </row>
    <row r="870" spans="13:13" x14ac:dyDescent="0.2">
      <c r="M870" s="94"/>
    </row>
    <row r="871" spans="13:13" x14ac:dyDescent="0.2">
      <c r="M871" s="94"/>
    </row>
    <row r="872" spans="13:13" x14ac:dyDescent="0.2">
      <c r="M872" s="94"/>
    </row>
    <row r="873" spans="13:13" x14ac:dyDescent="0.2">
      <c r="M873" s="94"/>
    </row>
    <row r="874" spans="13:13" x14ac:dyDescent="0.2">
      <c r="M874" s="94"/>
    </row>
    <row r="875" spans="13:13" x14ac:dyDescent="0.2">
      <c r="M875" s="94"/>
    </row>
    <row r="876" spans="13:13" x14ac:dyDescent="0.2">
      <c r="M876" s="94"/>
    </row>
    <row r="877" spans="13:13" x14ac:dyDescent="0.2">
      <c r="M877" s="94"/>
    </row>
    <row r="878" spans="13:13" x14ac:dyDescent="0.2">
      <c r="M878" s="94"/>
    </row>
    <row r="879" spans="13:13" x14ac:dyDescent="0.2">
      <c r="M879" s="94"/>
    </row>
    <row r="880" spans="13:13" x14ac:dyDescent="0.2">
      <c r="M880" s="94"/>
    </row>
    <row r="881" spans="13:13" x14ac:dyDescent="0.2">
      <c r="M881" s="94"/>
    </row>
    <row r="882" spans="13:13" x14ac:dyDescent="0.2">
      <c r="M882" s="94"/>
    </row>
    <row r="883" spans="13:13" x14ac:dyDescent="0.2">
      <c r="M883" s="94"/>
    </row>
    <row r="884" spans="13:13" x14ac:dyDescent="0.2">
      <c r="M884" s="94"/>
    </row>
    <row r="885" spans="13:13" x14ac:dyDescent="0.2">
      <c r="M885" s="94"/>
    </row>
    <row r="886" spans="13:13" x14ac:dyDescent="0.2">
      <c r="M886" s="94"/>
    </row>
    <row r="887" spans="13:13" x14ac:dyDescent="0.2">
      <c r="M887" s="94"/>
    </row>
    <row r="888" spans="13:13" x14ac:dyDescent="0.2">
      <c r="M888" s="94"/>
    </row>
    <row r="889" spans="13:13" x14ac:dyDescent="0.2">
      <c r="M889" s="94"/>
    </row>
    <row r="890" spans="13:13" x14ac:dyDescent="0.2">
      <c r="M890" s="94"/>
    </row>
    <row r="891" spans="13:13" x14ac:dyDescent="0.2">
      <c r="M891" s="94"/>
    </row>
    <row r="892" spans="13:13" x14ac:dyDescent="0.2">
      <c r="M892" s="94"/>
    </row>
    <row r="893" spans="13:13" x14ac:dyDescent="0.2">
      <c r="M893" s="94"/>
    </row>
    <row r="894" spans="13:13" x14ac:dyDescent="0.2">
      <c r="M894" s="94"/>
    </row>
    <row r="895" spans="13:13" x14ac:dyDescent="0.2">
      <c r="M895" s="94"/>
    </row>
    <row r="896" spans="13:13" x14ac:dyDescent="0.2">
      <c r="M896" s="94"/>
    </row>
    <row r="897" spans="13:13" x14ac:dyDescent="0.2">
      <c r="M897" s="94"/>
    </row>
    <row r="898" spans="13:13" x14ac:dyDescent="0.2">
      <c r="M898" s="94"/>
    </row>
    <row r="899" spans="13:13" x14ac:dyDescent="0.2">
      <c r="M899" s="94"/>
    </row>
    <row r="900" spans="13:13" x14ac:dyDescent="0.2">
      <c r="M900" s="94"/>
    </row>
    <row r="901" spans="13:13" x14ac:dyDescent="0.2">
      <c r="M901" s="94"/>
    </row>
    <row r="902" spans="13:13" x14ac:dyDescent="0.2">
      <c r="M902" s="94"/>
    </row>
    <row r="903" spans="13:13" x14ac:dyDescent="0.2">
      <c r="M903" s="94"/>
    </row>
    <row r="904" spans="13:13" x14ac:dyDescent="0.2">
      <c r="M904" s="94"/>
    </row>
    <row r="905" spans="13:13" x14ac:dyDescent="0.2">
      <c r="M905" s="94"/>
    </row>
    <row r="906" spans="13:13" x14ac:dyDescent="0.2">
      <c r="M906" s="94"/>
    </row>
    <row r="907" spans="13:13" x14ac:dyDescent="0.2">
      <c r="M907" s="94"/>
    </row>
    <row r="908" spans="13:13" x14ac:dyDescent="0.2">
      <c r="M908" s="94"/>
    </row>
    <row r="909" spans="13:13" x14ac:dyDescent="0.2">
      <c r="M909" s="94"/>
    </row>
    <row r="910" spans="13:13" x14ac:dyDescent="0.2">
      <c r="M910" s="94"/>
    </row>
    <row r="911" spans="13:13" x14ac:dyDescent="0.2">
      <c r="M911" s="94"/>
    </row>
    <row r="912" spans="13:13" x14ac:dyDescent="0.2">
      <c r="M912" s="94"/>
    </row>
    <row r="913" spans="13:13" x14ac:dyDescent="0.2">
      <c r="M913" s="94"/>
    </row>
    <row r="914" spans="13:13" x14ac:dyDescent="0.2">
      <c r="M914" s="94"/>
    </row>
    <row r="915" spans="13:13" x14ac:dyDescent="0.2">
      <c r="M915" s="94"/>
    </row>
    <row r="916" spans="13:13" x14ac:dyDescent="0.2">
      <c r="M916" s="94"/>
    </row>
    <row r="917" spans="13:13" x14ac:dyDescent="0.2">
      <c r="M917" s="94"/>
    </row>
    <row r="918" spans="13:13" x14ac:dyDescent="0.2">
      <c r="M918" s="94"/>
    </row>
    <row r="919" spans="13:13" x14ac:dyDescent="0.2">
      <c r="M919" s="94"/>
    </row>
    <row r="920" spans="13:13" x14ac:dyDescent="0.2">
      <c r="M920" s="94"/>
    </row>
    <row r="921" spans="13:13" x14ac:dyDescent="0.2">
      <c r="M921" s="94"/>
    </row>
    <row r="922" spans="13:13" x14ac:dyDescent="0.2">
      <c r="M922" s="94"/>
    </row>
    <row r="923" spans="13:13" x14ac:dyDescent="0.2">
      <c r="M923" s="94"/>
    </row>
    <row r="924" spans="13:13" x14ac:dyDescent="0.2">
      <c r="M924" s="94"/>
    </row>
    <row r="925" spans="13:13" x14ac:dyDescent="0.2">
      <c r="M925" s="94"/>
    </row>
    <row r="926" spans="13:13" x14ac:dyDescent="0.2">
      <c r="M926" s="94"/>
    </row>
    <row r="927" spans="13:13" x14ac:dyDescent="0.2">
      <c r="M927" s="94"/>
    </row>
    <row r="928" spans="13:13" x14ac:dyDescent="0.2">
      <c r="M928" s="94"/>
    </row>
    <row r="929" spans="13:13" x14ac:dyDescent="0.2">
      <c r="M929" s="94"/>
    </row>
    <row r="930" spans="13:13" x14ac:dyDescent="0.2">
      <c r="M930" s="94"/>
    </row>
    <row r="931" spans="13:13" x14ac:dyDescent="0.2">
      <c r="M931" s="94"/>
    </row>
    <row r="932" spans="13:13" x14ac:dyDescent="0.2">
      <c r="M932" s="94"/>
    </row>
    <row r="933" spans="13:13" x14ac:dyDescent="0.2">
      <c r="M933" s="94"/>
    </row>
    <row r="934" spans="13:13" x14ac:dyDescent="0.2">
      <c r="M934" s="94"/>
    </row>
    <row r="935" spans="13:13" x14ac:dyDescent="0.2">
      <c r="M935" s="94"/>
    </row>
    <row r="936" spans="13:13" x14ac:dyDescent="0.2">
      <c r="M936" s="94"/>
    </row>
    <row r="937" spans="13:13" x14ac:dyDescent="0.2">
      <c r="M937" s="94"/>
    </row>
    <row r="938" spans="13:13" x14ac:dyDescent="0.2">
      <c r="M938" s="94"/>
    </row>
    <row r="939" spans="13:13" x14ac:dyDescent="0.2">
      <c r="M939" s="94"/>
    </row>
    <row r="940" spans="13:13" x14ac:dyDescent="0.2">
      <c r="M940" s="94"/>
    </row>
    <row r="941" spans="13:13" x14ac:dyDescent="0.2">
      <c r="M941" s="94"/>
    </row>
    <row r="942" spans="13:13" x14ac:dyDescent="0.2">
      <c r="M942" s="94"/>
    </row>
    <row r="943" spans="13:13" x14ac:dyDescent="0.2">
      <c r="M943" s="94"/>
    </row>
    <row r="944" spans="13:13" x14ac:dyDescent="0.2">
      <c r="M944" s="94"/>
    </row>
    <row r="945" spans="13:13" x14ac:dyDescent="0.2">
      <c r="M945" s="94"/>
    </row>
    <row r="946" spans="13:13" x14ac:dyDescent="0.2">
      <c r="M946" s="94"/>
    </row>
    <row r="947" spans="13:13" x14ac:dyDescent="0.2">
      <c r="M947" s="94"/>
    </row>
    <row r="948" spans="13:13" x14ac:dyDescent="0.2">
      <c r="M948" s="94"/>
    </row>
    <row r="949" spans="13:13" x14ac:dyDescent="0.2">
      <c r="M949" s="94"/>
    </row>
    <row r="950" spans="13:13" x14ac:dyDescent="0.2">
      <c r="M950" s="94"/>
    </row>
    <row r="951" spans="13:13" x14ac:dyDescent="0.2">
      <c r="M951" s="94"/>
    </row>
    <row r="952" spans="13:13" x14ac:dyDescent="0.2">
      <c r="M952" s="94"/>
    </row>
    <row r="953" spans="13:13" x14ac:dyDescent="0.2">
      <c r="M953" s="94"/>
    </row>
    <row r="954" spans="13:13" x14ac:dyDescent="0.2">
      <c r="M954" s="94"/>
    </row>
    <row r="955" spans="13:13" x14ac:dyDescent="0.2">
      <c r="M955" s="94"/>
    </row>
    <row r="956" spans="13:13" x14ac:dyDescent="0.2">
      <c r="M956" s="94"/>
    </row>
    <row r="957" spans="13:13" x14ac:dyDescent="0.2">
      <c r="M957" s="94"/>
    </row>
    <row r="958" spans="13:13" x14ac:dyDescent="0.2">
      <c r="M958" s="94"/>
    </row>
    <row r="959" spans="13:13" x14ac:dyDescent="0.2">
      <c r="M959" s="94"/>
    </row>
    <row r="960" spans="13:13" x14ac:dyDescent="0.2">
      <c r="M960" s="94"/>
    </row>
    <row r="961" spans="13:13" x14ac:dyDescent="0.2">
      <c r="M961" s="94"/>
    </row>
    <row r="962" spans="13:13" x14ac:dyDescent="0.2">
      <c r="M962" s="94"/>
    </row>
    <row r="963" spans="13:13" x14ac:dyDescent="0.2">
      <c r="M963" s="94"/>
    </row>
    <row r="964" spans="13:13" x14ac:dyDescent="0.2">
      <c r="M964" s="94"/>
    </row>
    <row r="965" spans="13:13" x14ac:dyDescent="0.2">
      <c r="M965" s="94"/>
    </row>
    <row r="966" spans="13:13" x14ac:dyDescent="0.2">
      <c r="M966" s="94"/>
    </row>
    <row r="967" spans="13:13" x14ac:dyDescent="0.2">
      <c r="M967" s="94"/>
    </row>
    <row r="968" spans="13:13" x14ac:dyDescent="0.2">
      <c r="M968" s="94"/>
    </row>
    <row r="969" spans="13:13" x14ac:dyDescent="0.2">
      <c r="M969" s="94"/>
    </row>
    <row r="970" spans="13:13" x14ac:dyDescent="0.2">
      <c r="M970" s="94"/>
    </row>
    <row r="971" spans="13:13" x14ac:dyDescent="0.2">
      <c r="M971" s="94"/>
    </row>
    <row r="972" spans="13:13" x14ac:dyDescent="0.2">
      <c r="M972" s="94"/>
    </row>
    <row r="973" spans="13:13" x14ac:dyDescent="0.2">
      <c r="M973" s="94"/>
    </row>
    <row r="974" spans="13:13" x14ac:dyDescent="0.2">
      <c r="M974" s="94"/>
    </row>
    <row r="975" spans="13:13" x14ac:dyDescent="0.2">
      <c r="M975" s="94"/>
    </row>
    <row r="976" spans="13:13" x14ac:dyDescent="0.2">
      <c r="M976" s="94"/>
    </row>
    <row r="977" spans="13:13" x14ac:dyDescent="0.2">
      <c r="M977" s="94"/>
    </row>
    <row r="978" spans="13:13" x14ac:dyDescent="0.2">
      <c r="M978" s="94"/>
    </row>
    <row r="979" spans="13:13" x14ac:dyDescent="0.2">
      <c r="M979" s="94"/>
    </row>
    <row r="980" spans="13:13" x14ac:dyDescent="0.2">
      <c r="M980" s="94"/>
    </row>
    <row r="981" spans="13:13" x14ac:dyDescent="0.2">
      <c r="M981" s="94"/>
    </row>
    <row r="982" spans="13:13" x14ac:dyDescent="0.2">
      <c r="M982" s="94"/>
    </row>
    <row r="983" spans="13:13" x14ac:dyDescent="0.2">
      <c r="M983" s="94"/>
    </row>
    <row r="984" spans="13:13" x14ac:dyDescent="0.2">
      <c r="M984" s="94"/>
    </row>
    <row r="985" spans="13:13" x14ac:dyDescent="0.2">
      <c r="M985" s="94"/>
    </row>
    <row r="986" spans="13:13" x14ac:dyDescent="0.2">
      <c r="M986" s="94"/>
    </row>
    <row r="987" spans="13:13" x14ac:dyDescent="0.2">
      <c r="M987" s="94"/>
    </row>
    <row r="988" spans="13:13" x14ac:dyDescent="0.2">
      <c r="M988" s="94"/>
    </row>
    <row r="989" spans="13:13" x14ac:dyDescent="0.2">
      <c r="M989" s="94"/>
    </row>
    <row r="990" spans="13:13" x14ac:dyDescent="0.2">
      <c r="M990" s="94"/>
    </row>
    <row r="991" spans="13:13" x14ac:dyDescent="0.2">
      <c r="M991" s="94"/>
    </row>
    <row r="992" spans="13:13" x14ac:dyDescent="0.2">
      <c r="M992" s="94"/>
    </row>
    <row r="993" spans="13:13" x14ac:dyDescent="0.2">
      <c r="M993" s="94"/>
    </row>
    <row r="994" spans="13:13" x14ac:dyDescent="0.2">
      <c r="M994" s="94"/>
    </row>
    <row r="995" spans="13:13" x14ac:dyDescent="0.2">
      <c r="M995" s="94"/>
    </row>
    <row r="996" spans="13:13" x14ac:dyDescent="0.2">
      <c r="M996" s="94"/>
    </row>
    <row r="997" spans="13:13" x14ac:dyDescent="0.2">
      <c r="M997" s="94"/>
    </row>
    <row r="998" spans="13:13" x14ac:dyDescent="0.2">
      <c r="M998" s="94"/>
    </row>
    <row r="999" spans="13:13" x14ac:dyDescent="0.2">
      <c r="M999" s="94"/>
    </row>
    <row r="1000" spans="13:13" x14ac:dyDescent="0.2">
      <c r="M1000" s="94"/>
    </row>
    <row r="1001" spans="13:13" x14ac:dyDescent="0.2">
      <c r="M1001" s="94"/>
    </row>
    <row r="1002" spans="13:13" x14ac:dyDescent="0.2">
      <c r="M1002" s="94"/>
    </row>
    <row r="1003" spans="13:13" x14ac:dyDescent="0.2">
      <c r="M1003" s="94"/>
    </row>
    <row r="1004" spans="13:13" x14ac:dyDescent="0.2">
      <c r="M1004" s="94"/>
    </row>
    <row r="1005" spans="13:13" x14ac:dyDescent="0.2">
      <c r="M1005" s="94"/>
    </row>
    <row r="1006" spans="13:13" x14ac:dyDescent="0.2">
      <c r="M1006" s="94"/>
    </row>
    <row r="1007" spans="13:13" x14ac:dyDescent="0.2">
      <c r="M1007" s="94"/>
    </row>
    <row r="1008" spans="13:13" x14ac:dyDescent="0.2">
      <c r="M1008" s="94"/>
    </row>
    <row r="1009" spans="13:13" x14ac:dyDescent="0.2">
      <c r="M1009" s="94"/>
    </row>
    <row r="1010" spans="13:13" x14ac:dyDescent="0.2">
      <c r="M1010" s="94"/>
    </row>
    <row r="1011" spans="13:13" x14ac:dyDescent="0.2">
      <c r="M1011" s="94"/>
    </row>
    <row r="1012" spans="13:13" x14ac:dyDescent="0.2">
      <c r="M1012" s="94"/>
    </row>
    <row r="1013" spans="13:13" x14ac:dyDescent="0.2">
      <c r="M1013" s="94"/>
    </row>
    <row r="1014" spans="13:13" x14ac:dyDescent="0.2">
      <c r="M1014" s="94"/>
    </row>
    <row r="1015" spans="13:13" x14ac:dyDescent="0.2">
      <c r="M1015" s="94"/>
    </row>
    <row r="1016" spans="13:13" x14ac:dyDescent="0.2">
      <c r="M1016" s="94"/>
    </row>
    <row r="1017" spans="13:13" x14ac:dyDescent="0.2">
      <c r="M1017" s="94"/>
    </row>
    <row r="1018" spans="13:13" x14ac:dyDescent="0.2">
      <c r="M1018" s="94"/>
    </row>
    <row r="1019" spans="13:13" x14ac:dyDescent="0.2">
      <c r="M1019" s="94"/>
    </row>
    <row r="1020" spans="13:13" x14ac:dyDescent="0.2">
      <c r="M1020" s="94"/>
    </row>
    <row r="1021" spans="13:13" x14ac:dyDescent="0.2">
      <c r="M1021" s="94"/>
    </row>
    <row r="1022" spans="13:13" x14ac:dyDescent="0.2">
      <c r="M1022" s="94"/>
    </row>
    <row r="1023" spans="13:13" x14ac:dyDescent="0.2">
      <c r="M1023" s="94"/>
    </row>
    <row r="1024" spans="13:13" x14ac:dyDescent="0.2">
      <c r="M1024" s="94"/>
    </row>
    <row r="1025" spans="13:13" x14ac:dyDescent="0.2">
      <c r="M1025" s="94"/>
    </row>
    <row r="1026" spans="13:13" x14ac:dyDescent="0.2">
      <c r="M1026" s="94"/>
    </row>
    <row r="1027" spans="13:13" x14ac:dyDescent="0.2">
      <c r="M1027" s="94"/>
    </row>
    <row r="1028" spans="13:13" x14ac:dyDescent="0.2">
      <c r="M1028" s="94"/>
    </row>
    <row r="1029" spans="13:13" x14ac:dyDescent="0.2">
      <c r="M1029" s="94"/>
    </row>
    <row r="1030" spans="13:13" x14ac:dyDescent="0.2">
      <c r="M1030" s="94"/>
    </row>
    <row r="1031" spans="13:13" x14ac:dyDescent="0.2">
      <c r="M1031" s="94"/>
    </row>
    <row r="1032" spans="13:13" x14ac:dyDescent="0.2">
      <c r="M1032" s="94"/>
    </row>
    <row r="1033" spans="13:13" x14ac:dyDescent="0.2">
      <c r="M1033" s="94"/>
    </row>
    <row r="1034" spans="13:13" x14ac:dyDescent="0.2">
      <c r="M1034" s="94"/>
    </row>
    <row r="1035" spans="13:13" x14ac:dyDescent="0.2">
      <c r="M1035" s="94"/>
    </row>
    <row r="1036" spans="13:13" x14ac:dyDescent="0.2">
      <c r="M1036" s="94"/>
    </row>
    <row r="1037" spans="13:13" x14ac:dyDescent="0.2">
      <c r="M1037" s="94"/>
    </row>
    <row r="1038" spans="13:13" x14ac:dyDescent="0.2">
      <c r="M1038" s="94"/>
    </row>
    <row r="1039" spans="13:13" x14ac:dyDescent="0.2">
      <c r="M1039" s="94"/>
    </row>
    <row r="1040" spans="13:13" x14ac:dyDescent="0.2">
      <c r="M1040" s="94"/>
    </row>
    <row r="1041" spans="13:13" x14ac:dyDescent="0.2">
      <c r="M1041" s="94"/>
    </row>
    <row r="1042" spans="13:13" x14ac:dyDescent="0.2">
      <c r="M1042" s="94"/>
    </row>
    <row r="1043" spans="13:13" x14ac:dyDescent="0.2">
      <c r="M1043" s="94"/>
    </row>
    <row r="1044" spans="13:13" x14ac:dyDescent="0.2">
      <c r="M1044" s="94"/>
    </row>
    <row r="1045" spans="13:13" x14ac:dyDescent="0.2">
      <c r="M1045" s="94"/>
    </row>
    <row r="1046" spans="13:13" x14ac:dyDescent="0.2">
      <c r="M1046" s="94"/>
    </row>
    <row r="1047" spans="13:13" x14ac:dyDescent="0.2">
      <c r="M1047" s="94"/>
    </row>
    <row r="1048" spans="13:13" x14ac:dyDescent="0.2">
      <c r="M1048" s="94"/>
    </row>
    <row r="1049" spans="13:13" x14ac:dyDescent="0.2">
      <c r="M1049" s="94"/>
    </row>
    <row r="1050" spans="13:13" x14ac:dyDescent="0.2">
      <c r="M1050" s="94"/>
    </row>
    <row r="1051" spans="13:13" x14ac:dyDescent="0.2">
      <c r="M1051" s="94"/>
    </row>
    <row r="1052" spans="13:13" x14ac:dyDescent="0.2">
      <c r="M1052" s="94"/>
    </row>
    <row r="1053" spans="13:13" x14ac:dyDescent="0.2">
      <c r="M1053" s="94"/>
    </row>
    <row r="1054" spans="13:13" x14ac:dyDescent="0.2">
      <c r="M1054" s="94"/>
    </row>
    <row r="1055" spans="13:13" x14ac:dyDescent="0.2">
      <c r="M1055" s="94"/>
    </row>
    <row r="1056" spans="13:13" x14ac:dyDescent="0.2">
      <c r="M1056" s="94"/>
    </row>
    <row r="1057" spans="13:13" x14ac:dyDescent="0.2">
      <c r="M1057" s="94"/>
    </row>
    <row r="1058" spans="13:13" x14ac:dyDescent="0.2">
      <c r="M1058" s="94"/>
    </row>
    <row r="1059" spans="13:13" x14ac:dyDescent="0.2">
      <c r="M1059" s="94"/>
    </row>
    <row r="1060" spans="13:13" x14ac:dyDescent="0.2">
      <c r="M1060" s="94"/>
    </row>
    <row r="1061" spans="13:13" x14ac:dyDescent="0.2">
      <c r="M1061" s="94"/>
    </row>
    <row r="1062" spans="13:13" x14ac:dyDescent="0.2">
      <c r="M1062" s="94"/>
    </row>
    <row r="1063" spans="13:13" x14ac:dyDescent="0.2">
      <c r="M1063" s="94"/>
    </row>
    <row r="1064" spans="13:13" x14ac:dyDescent="0.2">
      <c r="M1064" s="94"/>
    </row>
    <row r="1065" spans="13:13" x14ac:dyDescent="0.2">
      <c r="M1065" s="94"/>
    </row>
    <row r="1066" spans="13:13" x14ac:dyDescent="0.2">
      <c r="M1066" s="94"/>
    </row>
    <row r="1067" spans="13:13" x14ac:dyDescent="0.2">
      <c r="M1067" s="94"/>
    </row>
    <row r="1068" spans="13:13" x14ac:dyDescent="0.2">
      <c r="M1068" s="94"/>
    </row>
    <row r="1069" spans="13:13" x14ac:dyDescent="0.2">
      <c r="M1069" s="94"/>
    </row>
    <row r="1070" spans="13:13" x14ac:dyDescent="0.2">
      <c r="M1070" s="94"/>
    </row>
    <row r="1071" spans="13:13" x14ac:dyDescent="0.2">
      <c r="M1071" s="94"/>
    </row>
    <row r="1072" spans="13:13" x14ac:dyDescent="0.2">
      <c r="M1072" s="94"/>
    </row>
    <row r="1073" spans="13:13" x14ac:dyDescent="0.2">
      <c r="M1073" s="94"/>
    </row>
    <row r="1074" spans="13:13" x14ac:dyDescent="0.2">
      <c r="M1074" s="94"/>
    </row>
    <row r="1075" spans="13:13" x14ac:dyDescent="0.2">
      <c r="M1075" s="94"/>
    </row>
    <row r="1076" spans="13:13" x14ac:dyDescent="0.2">
      <c r="M1076" s="94"/>
    </row>
    <row r="1077" spans="13:13" x14ac:dyDescent="0.2">
      <c r="M1077" s="94"/>
    </row>
    <row r="1078" spans="13:13" x14ac:dyDescent="0.2">
      <c r="M1078" s="94"/>
    </row>
    <row r="1079" spans="13:13" x14ac:dyDescent="0.2">
      <c r="M1079" s="94"/>
    </row>
    <row r="1080" spans="13:13" x14ac:dyDescent="0.2">
      <c r="M1080" s="94"/>
    </row>
    <row r="1081" spans="13:13" x14ac:dyDescent="0.2">
      <c r="M1081" s="94"/>
    </row>
    <row r="1082" spans="13:13" x14ac:dyDescent="0.2">
      <c r="M1082" s="94"/>
    </row>
    <row r="1083" spans="13:13" x14ac:dyDescent="0.2">
      <c r="M1083" s="94"/>
    </row>
    <row r="1084" spans="13:13" x14ac:dyDescent="0.2">
      <c r="M1084" s="94"/>
    </row>
    <row r="1085" spans="13:13" x14ac:dyDescent="0.2">
      <c r="M1085" s="94"/>
    </row>
    <row r="1086" spans="13:13" x14ac:dyDescent="0.2">
      <c r="M1086" s="94"/>
    </row>
    <row r="1087" spans="13:13" x14ac:dyDescent="0.2">
      <c r="M1087" s="94"/>
    </row>
    <row r="1088" spans="13:13" x14ac:dyDescent="0.2">
      <c r="M1088" s="94"/>
    </row>
    <row r="1089" spans="13:13" x14ac:dyDescent="0.2">
      <c r="M1089" s="94"/>
    </row>
    <row r="1090" spans="13:13" x14ac:dyDescent="0.2">
      <c r="M1090" s="94"/>
    </row>
    <row r="1091" spans="13:13" x14ac:dyDescent="0.2">
      <c r="M1091" s="94"/>
    </row>
    <row r="1092" spans="13:13" x14ac:dyDescent="0.2">
      <c r="M1092" s="94"/>
    </row>
    <row r="1093" spans="13:13" x14ac:dyDescent="0.2">
      <c r="M1093" s="94"/>
    </row>
    <row r="1094" spans="13:13" x14ac:dyDescent="0.2">
      <c r="M1094" s="94"/>
    </row>
    <row r="1095" spans="13:13" x14ac:dyDescent="0.2">
      <c r="M1095" s="94"/>
    </row>
    <row r="1096" spans="13:13" x14ac:dyDescent="0.2">
      <c r="M1096" s="94"/>
    </row>
    <row r="1097" spans="13:13" x14ac:dyDescent="0.2">
      <c r="M1097" s="94"/>
    </row>
    <row r="1098" spans="13:13" x14ac:dyDescent="0.2">
      <c r="M1098" s="94"/>
    </row>
    <row r="1099" spans="13:13" x14ac:dyDescent="0.2">
      <c r="M1099" s="94"/>
    </row>
    <row r="1100" spans="13:13" x14ac:dyDescent="0.2">
      <c r="M1100" s="94"/>
    </row>
    <row r="1101" spans="13:13" x14ac:dyDescent="0.2">
      <c r="M1101" s="94"/>
    </row>
    <row r="1102" spans="13:13" x14ac:dyDescent="0.2">
      <c r="M1102" s="94"/>
    </row>
    <row r="1103" spans="13:13" x14ac:dyDescent="0.2">
      <c r="M1103" s="94"/>
    </row>
    <row r="1104" spans="13:13" x14ac:dyDescent="0.2">
      <c r="M1104" s="94"/>
    </row>
    <row r="1105" spans="13:13" x14ac:dyDescent="0.2">
      <c r="M1105" s="94"/>
    </row>
    <row r="1106" spans="13:13" x14ac:dyDescent="0.2">
      <c r="M1106" s="94"/>
    </row>
    <row r="1107" spans="13:13" x14ac:dyDescent="0.2">
      <c r="M1107" s="94"/>
    </row>
    <row r="1108" spans="13:13" x14ac:dyDescent="0.2">
      <c r="M1108" s="94"/>
    </row>
    <row r="1109" spans="13:13" x14ac:dyDescent="0.2">
      <c r="M1109" s="94"/>
    </row>
    <row r="1110" spans="13:13" x14ac:dyDescent="0.2">
      <c r="M1110" s="94"/>
    </row>
    <row r="1111" spans="13:13" x14ac:dyDescent="0.2">
      <c r="M1111" s="94"/>
    </row>
    <row r="1112" spans="13:13" x14ac:dyDescent="0.2">
      <c r="M1112" s="94"/>
    </row>
    <row r="1113" spans="13:13" x14ac:dyDescent="0.2">
      <c r="M1113" s="94"/>
    </row>
    <row r="1114" spans="13:13" x14ac:dyDescent="0.2">
      <c r="M1114" s="94"/>
    </row>
    <row r="1115" spans="13:13" x14ac:dyDescent="0.2">
      <c r="M1115" s="94"/>
    </row>
    <row r="1116" spans="13:13" x14ac:dyDescent="0.2">
      <c r="M1116" s="94"/>
    </row>
    <row r="1117" spans="13:13" x14ac:dyDescent="0.2">
      <c r="M1117" s="94"/>
    </row>
    <row r="1118" spans="13:13" x14ac:dyDescent="0.2">
      <c r="M1118" s="94"/>
    </row>
    <row r="1119" spans="13:13" x14ac:dyDescent="0.2">
      <c r="M1119" s="94"/>
    </row>
    <row r="1120" spans="13:13" x14ac:dyDescent="0.2">
      <c r="M1120" s="94"/>
    </row>
    <row r="1121" spans="13:13" x14ac:dyDescent="0.2">
      <c r="M1121" s="94"/>
    </row>
    <row r="1122" spans="13:13" x14ac:dyDescent="0.2">
      <c r="M1122" s="94"/>
    </row>
    <row r="1123" spans="13:13" x14ac:dyDescent="0.2">
      <c r="M1123" s="94"/>
    </row>
    <row r="1124" spans="13:13" x14ac:dyDescent="0.2">
      <c r="M1124" s="94"/>
    </row>
    <row r="1125" spans="13:13" x14ac:dyDescent="0.2">
      <c r="M1125" s="94"/>
    </row>
    <row r="1126" spans="13:13" x14ac:dyDescent="0.2">
      <c r="M1126" s="94"/>
    </row>
    <row r="1127" spans="13:13" x14ac:dyDescent="0.2">
      <c r="M1127" s="94"/>
    </row>
    <row r="1128" spans="13:13" x14ac:dyDescent="0.2">
      <c r="M1128" s="94"/>
    </row>
    <row r="1129" spans="13:13" x14ac:dyDescent="0.2">
      <c r="M1129" s="94"/>
    </row>
    <row r="1130" spans="13:13" x14ac:dyDescent="0.2">
      <c r="M1130" s="94"/>
    </row>
    <row r="1131" spans="13:13" x14ac:dyDescent="0.2">
      <c r="M1131" s="94"/>
    </row>
    <row r="1132" spans="13:13" x14ac:dyDescent="0.2">
      <c r="M1132" s="94"/>
    </row>
    <row r="1133" spans="13:13" x14ac:dyDescent="0.2">
      <c r="M1133" s="94"/>
    </row>
    <row r="1134" spans="13:13" x14ac:dyDescent="0.2">
      <c r="M1134" s="94"/>
    </row>
    <row r="1135" spans="13:13" x14ac:dyDescent="0.2">
      <c r="M1135" s="94"/>
    </row>
    <row r="1136" spans="13:13" x14ac:dyDescent="0.2">
      <c r="M1136" s="94"/>
    </row>
    <row r="1137" spans="13:13" x14ac:dyDescent="0.2">
      <c r="M1137" s="94"/>
    </row>
    <row r="1138" spans="13:13" x14ac:dyDescent="0.2">
      <c r="M1138" s="94"/>
    </row>
    <row r="1139" spans="13:13" x14ac:dyDescent="0.2">
      <c r="M1139" s="94"/>
    </row>
    <row r="1140" spans="13:13" x14ac:dyDescent="0.2">
      <c r="M1140" s="94"/>
    </row>
    <row r="1141" spans="13:13" x14ac:dyDescent="0.2">
      <c r="M1141" s="94"/>
    </row>
    <row r="1142" spans="13:13" x14ac:dyDescent="0.2">
      <c r="M1142" s="94"/>
    </row>
    <row r="1143" spans="13:13" x14ac:dyDescent="0.2">
      <c r="M1143" s="94"/>
    </row>
    <row r="1144" spans="13:13" x14ac:dyDescent="0.2">
      <c r="M1144" s="94"/>
    </row>
    <row r="1145" spans="13:13" x14ac:dyDescent="0.2">
      <c r="M1145" s="94"/>
    </row>
    <row r="1146" spans="13:13" x14ac:dyDescent="0.2">
      <c r="M1146" s="94"/>
    </row>
    <row r="1147" spans="13:13" x14ac:dyDescent="0.2">
      <c r="M1147" s="94"/>
    </row>
    <row r="1148" spans="13:13" x14ac:dyDescent="0.2">
      <c r="M1148" s="94"/>
    </row>
    <row r="1149" spans="13:13" x14ac:dyDescent="0.2">
      <c r="M1149" s="94"/>
    </row>
    <row r="1150" spans="13:13" x14ac:dyDescent="0.2">
      <c r="M1150" s="94"/>
    </row>
    <row r="1151" spans="13:13" x14ac:dyDescent="0.2">
      <c r="M1151" s="94"/>
    </row>
    <row r="1152" spans="13:13" x14ac:dyDescent="0.2">
      <c r="M1152" s="94"/>
    </row>
    <row r="1153" spans="13:13" x14ac:dyDescent="0.2">
      <c r="M1153" s="94"/>
    </row>
    <row r="1154" spans="13:13" x14ac:dyDescent="0.2">
      <c r="M1154" s="94"/>
    </row>
    <row r="1155" spans="13:13" x14ac:dyDescent="0.2">
      <c r="M1155" s="94"/>
    </row>
    <row r="1156" spans="13:13" x14ac:dyDescent="0.2">
      <c r="M1156" s="94"/>
    </row>
    <row r="1157" spans="13:13" x14ac:dyDescent="0.2">
      <c r="M1157" s="94"/>
    </row>
    <row r="1158" spans="13:13" x14ac:dyDescent="0.2">
      <c r="M1158" s="94"/>
    </row>
    <row r="1159" spans="13:13" x14ac:dyDescent="0.2">
      <c r="M1159" s="94"/>
    </row>
    <row r="1160" spans="13:13" x14ac:dyDescent="0.2">
      <c r="M1160" s="94"/>
    </row>
    <row r="1161" spans="13:13" x14ac:dyDescent="0.2">
      <c r="M1161" s="94"/>
    </row>
    <row r="1162" spans="13:13" x14ac:dyDescent="0.2">
      <c r="M1162" s="94"/>
    </row>
    <row r="1163" spans="13:13" x14ac:dyDescent="0.2">
      <c r="M1163" s="94"/>
    </row>
    <row r="1164" spans="13:13" x14ac:dyDescent="0.2">
      <c r="M1164" s="94"/>
    </row>
    <row r="1165" spans="13:13" x14ac:dyDescent="0.2">
      <c r="M1165" s="94"/>
    </row>
    <row r="1166" spans="13:13" x14ac:dyDescent="0.2">
      <c r="M1166" s="94"/>
    </row>
    <row r="1167" spans="13:13" x14ac:dyDescent="0.2">
      <c r="M1167" s="94"/>
    </row>
    <row r="1168" spans="13:13" x14ac:dyDescent="0.2">
      <c r="M1168" s="94"/>
    </row>
    <row r="1169" spans="13:13" x14ac:dyDescent="0.2">
      <c r="M1169" s="94"/>
    </row>
    <row r="1170" spans="13:13" x14ac:dyDescent="0.2">
      <c r="M1170" s="94"/>
    </row>
    <row r="1171" spans="13:13" x14ac:dyDescent="0.2">
      <c r="M1171" s="94"/>
    </row>
    <row r="1172" spans="13:13" x14ac:dyDescent="0.2">
      <c r="M1172" s="94"/>
    </row>
    <row r="1173" spans="13:13" x14ac:dyDescent="0.2">
      <c r="M1173" s="94"/>
    </row>
    <row r="1174" spans="13:13" x14ac:dyDescent="0.2">
      <c r="M1174" s="94"/>
    </row>
    <row r="1175" spans="13:13" x14ac:dyDescent="0.2">
      <c r="M1175" s="94"/>
    </row>
    <row r="1176" spans="13:13" x14ac:dyDescent="0.2">
      <c r="M1176" s="94"/>
    </row>
    <row r="1177" spans="13:13" x14ac:dyDescent="0.2">
      <c r="M1177" s="94"/>
    </row>
    <row r="1178" spans="13:13" x14ac:dyDescent="0.2">
      <c r="M1178" s="94"/>
    </row>
    <row r="1179" spans="13:13" x14ac:dyDescent="0.2">
      <c r="M1179" s="94"/>
    </row>
    <row r="1180" spans="13:13" x14ac:dyDescent="0.2">
      <c r="M1180" s="94"/>
    </row>
    <row r="1181" spans="13:13" x14ac:dyDescent="0.2">
      <c r="M1181" s="94"/>
    </row>
    <row r="1182" spans="13:13" x14ac:dyDescent="0.2">
      <c r="M1182" s="94"/>
    </row>
    <row r="1183" spans="13:13" x14ac:dyDescent="0.2">
      <c r="M1183" s="94"/>
    </row>
    <row r="1184" spans="13:13" x14ac:dyDescent="0.2">
      <c r="M1184" s="94"/>
    </row>
    <row r="1185" spans="13:13" x14ac:dyDescent="0.2">
      <c r="M1185" s="94"/>
    </row>
    <row r="1186" spans="13:13" x14ac:dyDescent="0.2">
      <c r="M1186" s="94"/>
    </row>
    <row r="1187" spans="13:13" x14ac:dyDescent="0.2">
      <c r="M1187" s="94"/>
    </row>
    <row r="1188" spans="13:13" x14ac:dyDescent="0.2">
      <c r="M1188" s="94"/>
    </row>
    <row r="1189" spans="13:13" x14ac:dyDescent="0.2">
      <c r="M1189" s="94"/>
    </row>
    <row r="1190" spans="13:13" x14ac:dyDescent="0.2">
      <c r="M1190" s="94"/>
    </row>
    <row r="1191" spans="13:13" x14ac:dyDescent="0.2">
      <c r="M1191" s="94"/>
    </row>
    <row r="1192" spans="13:13" x14ac:dyDescent="0.2">
      <c r="M1192" s="94"/>
    </row>
    <row r="1193" spans="13:13" x14ac:dyDescent="0.2">
      <c r="M1193" s="94"/>
    </row>
    <row r="1194" spans="13:13" x14ac:dyDescent="0.2">
      <c r="M1194" s="94"/>
    </row>
    <row r="1195" spans="13:13" x14ac:dyDescent="0.2">
      <c r="M1195" s="94"/>
    </row>
    <row r="1196" spans="13:13" x14ac:dyDescent="0.2">
      <c r="M1196" s="94"/>
    </row>
    <row r="1197" spans="13:13" x14ac:dyDescent="0.2">
      <c r="M1197" s="94"/>
    </row>
    <row r="1198" spans="13:13" x14ac:dyDescent="0.2">
      <c r="M1198" s="94"/>
    </row>
    <row r="1199" spans="13:13" x14ac:dyDescent="0.2">
      <c r="M1199" s="94"/>
    </row>
    <row r="1200" spans="13:13" x14ac:dyDescent="0.2">
      <c r="M1200" s="94"/>
    </row>
    <row r="1201" spans="13:13" x14ac:dyDescent="0.2">
      <c r="M1201" s="94"/>
    </row>
    <row r="1202" spans="13:13" x14ac:dyDescent="0.2">
      <c r="M1202" s="94"/>
    </row>
    <row r="1203" spans="13:13" x14ac:dyDescent="0.2">
      <c r="M1203" s="94"/>
    </row>
    <row r="1204" spans="13:13" x14ac:dyDescent="0.2">
      <c r="M1204" s="94"/>
    </row>
    <row r="1205" spans="13:13" x14ac:dyDescent="0.2">
      <c r="M1205" s="94"/>
    </row>
    <row r="1206" spans="13:13" x14ac:dyDescent="0.2">
      <c r="M1206" s="94"/>
    </row>
    <row r="1207" spans="13:13" x14ac:dyDescent="0.2">
      <c r="M1207" s="94"/>
    </row>
    <row r="1208" spans="13:13" x14ac:dyDescent="0.2">
      <c r="M1208" s="94"/>
    </row>
    <row r="1209" spans="13:13" x14ac:dyDescent="0.2">
      <c r="M1209" s="94"/>
    </row>
    <row r="1210" spans="13:13" x14ac:dyDescent="0.2">
      <c r="M1210" s="94"/>
    </row>
    <row r="1211" spans="13:13" x14ac:dyDescent="0.2">
      <c r="M1211" s="94"/>
    </row>
    <row r="1212" spans="13:13" x14ac:dyDescent="0.2">
      <c r="M1212" s="94"/>
    </row>
    <row r="1213" spans="13:13" x14ac:dyDescent="0.2">
      <c r="M1213" s="94"/>
    </row>
    <row r="1214" spans="13:13" x14ac:dyDescent="0.2">
      <c r="M1214" s="94"/>
    </row>
    <row r="1215" spans="13:13" x14ac:dyDescent="0.2">
      <c r="M1215" s="94"/>
    </row>
    <row r="1216" spans="13:13" x14ac:dyDescent="0.2">
      <c r="M1216" s="94"/>
    </row>
    <row r="1217" spans="13:13" x14ac:dyDescent="0.2">
      <c r="M1217" s="94"/>
    </row>
    <row r="1218" spans="13:13" x14ac:dyDescent="0.2">
      <c r="M1218" s="94"/>
    </row>
    <row r="1219" spans="13:13" x14ac:dyDescent="0.2">
      <c r="M1219" s="94"/>
    </row>
    <row r="1220" spans="13:13" x14ac:dyDescent="0.2">
      <c r="M1220" s="94"/>
    </row>
    <row r="1221" spans="13:13" x14ac:dyDescent="0.2">
      <c r="M1221" s="94"/>
    </row>
    <row r="1222" spans="13:13" x14ac:dyDescent="0.2">
      <c r="M1222" s="94"/>
    </row>
    <row r="1223" spans="13:13" x14ac:dyDescent="0.2">
      <c r="M1223" s="94"/>
    </row>
    <row r="1224" spans="13:13" x14ac:dyDescent="0.2">
      <c r="M1224" s="94"/>
    </row>
    <row r="1225" spans="13:13" x14ac:dyDescent="0.2">
      <c r="M1225" s="94"/>
    </row>
    <row r="1226" spans="13:13" x14ac:dyDescent="0.2">
      <c r="M1226" s="94"/>
    </row>
    <row r="1227" spans="13:13" x14ac:dyDescent="0.2">
      <c r="M1227" s="94"/>
    </row>
    <row r="1228" spans="13:13" x14ac:dyDescent="0.2">
      <c r="M1228" s="94"/>
    </row>
    <row r="1229" spans="13:13" x14ac:dyDescent="0.2">
      <c r="M1229" s="94"/>
    </row>
    <row r="1230" spans="13:13" x14ac:dyDescent="0.2">
      <c r="M1230" s="94"/>
    </row>
    <row r="1231" spans="13:13" x14ac:dyDescent="0.2">
      <c r="M1231" s="94"/>
    </row>
    <row r="1232" spans="13:13" x14ac:dyDescent="0.2">
      <c r="M1232" s="94"/>
    </row>
    <row r="1233" spans="13:13" x14ac:dyDescent="0.2">
      <c r="M1233" s="94"/>
    </row>
    <row r="1234" spans="13:13" x14ac:dyDescent="0.2">
      <c r="M1234" s="94"/>
    </row>
    <row r="1235" spans="13:13" x14ac:dyDescent="0.2">
      <c r="M1235" s="94"/>
    </row>
    <row r="1236" spans="13:13" x14ac:dyDescent="0.2">
      <c r="M1236" s="94"/>
    </row>
    <row r="1237" spans="13:13" x14ac:dyDescent="0.2">
      <c r="M1237" s="94"/>
    </row>
    <row r="1238" spans="13:13" x14ac:dyDescent="0.2">
      <c r="M1238" s="94"/>
    </row>
    <row r="1239" spans="13:13" x14ac:dyDescent="0.2">
      <c r="M1239" s="94"/>
    </row>
    <row r="1240" spans="13:13" x14ac:dyDescent="0.2">
      <c r="M1240" s="94"/>
    </row>
    <row r="1241" spans="13:13" x14ac:dyDescent="0.2">
      <c r="M1241" s="94"/>
    </row>
    <row r="1242" spans="13:13" x14ac:dyDescent="0.2">
      <c r="M1242" s="94"/>
    </row>
    <row r="1243" spans="13:13" x14ac:dyDescent="0.2">
      <c r="M1243" s="94"/>
    </row>
    <row r="1244" spans="13:13" x14ac:dyDescent="0.2">
      <c r="M1244" s="94"/>
    </row>
    <row r="1245" spans="13:13" x14ac:dyDescent="0.2">
      <c r="M1245" s="94"/>
    </row>
    <row r="1246" spans="13:13" x14ac:dyDescent="0.2">
      <c r="M1246" s="94"/>
    </row>
    <row r="1247" spans="13:13" x14ac:dyDescent="0.2">
      <c r="M1247" s="94"/>
    </row>
    <row r="1248" spans="13:13" x14ac:dyDescent="0.2">
      <c r="M1248" s="94"/>
    </row>
    <row r="1249" spans="13:13" x14ac:dyDescent="0.2">
      <c r="M1249" s="94"/>
    </row>
    <row r="1250" spans="13:13" x14ac:dyDescent="0.2">
      <c r="M1250" s="94"/>
    </row>
    <row r="1251" spans="13:13" x14ac:dyDescent="0.2">
      <c r="M1251" s="94"/>
    </row>
    <row r="1252" spans="13:13" x14ac:dyDescent="0.2">
      <c r="M1252" s="94"/>
    </row>
    <row r="1253" spans="13:13" x14ac:dyDescent="0.2">
      <c r="M1253" s="94"/>
    </row>
    <row r="1254" spans="13:13" x14ac:dyDescent="0.2">
      <c r="M1254" s="94"/>
    </row>
    <row r="1255" spans="13:13" x14ac:dyDescent="0.2">
      <c r="M1255" s="94"/>
    </row>
    <row r="1256" spans="13:13" x14ac:dyDescent="0.2">
      <c r="M1256" s="94"/>
    </row>
    <row r="1257" spans="13:13" x14ac:dyDescent="0.2">
      <c r="M1257" s="94"/>
    </row>
    <row r="1258" spans="13:13" x14ac:dyDescent="0.2">
      <c r="M1258" s="94"/>
    </row>
    <row r="1259" spans="13:13" x14ac:dyDescent="0.2">
      <c r="M1259" s="94"/>
    </row>
    <row r="1260" spans="13:13" x14ac:dyDescent="0.2">
      <c r="M1260" s="94"/>
    </row>
    <row r="1261" spans="13:13" x14ac:dyDescent="0.2">
      <c r="M1261" s="94"/>
    </row>
    <row r="1262" spans="13:13" x14ac:dyDescent="0.2">
      <c r="M1262" s="94"/>
    </row>
    <row r="1263" spans="13:13" x14ac:dyDescent="0.2">
      <c r="M1263" s="94"/>
    </row>
    <row r="1264" spans="13:13" x14ac:dyDescent="0.2">
      <c r="M1264" s="94"/>
    </row>
    <row r="1265" spans="13:13" x14ac:dyDescent="0.2">
      <c r="M1265" s="94"/>
    </row>
    <row r="1266" spans="13:13" x14ac:dyDescent="0.2">
      <c r="M1266" s="94"/>
    </row>
    <row r="1267" spans="13:13" x14ac:dyDescent="0.2">
      <c r="M1267" s="94"/>
    </row>
    <row r="1268" spans="13:13" x14ac:dyDescent="0.2">
      <c r="M1268" s="94"/>
    </row>
    <row r="1269" spans="13:13" x14ac:dyDescent="0.2">
      <c r="M1269" s="94"/>
    </row>
    <row r="1270" spans="13:13" x14ac:dyDescent="0.2">
      <c r="M1270" s="94"/>
    </row>
    <row r="1271" spans="13:13" x14ac:dyDescent="0.2">
      <c r="M1271" s="94"/>
    </row>
    <row r="1272" spans="13:13" x14ac:dyDescent="0.2">
      <c r="M1272" s="94"/>
    </row>
    <row r="1273" spans="13:13" x14ac:dyDescent="0.2">
      <c r="M1273" s="94"/>
    </row>
    <row r="1274" spans="13:13" x14ac:dyDescent="0.2">
      <c r="M1274" s="94"/>
    </row>
    <row r="1275" spans="13:13" x14ac:dyDescent="0.2">
      <c r="M1275" s="94"/>
    </row>
    <row r="1276" spans="13:13" x14ac:dyDescent="0.2">
      <c r="M1276" s="94"/>
    </row>
    <row r="1277" spans="13:13" x14ac:dyDescent="0.2">
      <c r="M1277" s="94"/>
    </row>
    <row r="1278" spans="13:13" x14ac:dyDescent="0.2">
      <c r="M1278" s="94"/>
    </row>
    <row r="1279" spans="13:13" x14ac:dyDescent="0.2">
      <c r="M1279" s="94"/>
    </row>
    <row r="1280" spans="13:13" x14ac:dyDescent="0.2">
      <c r="M1280" s="94"/>
    </row>
    <row r="1281" spans="13:13" x14ac:dyDescent="0.2">
      <c r="M1281" s="94"/>
    </row>
    <row r="1282" spans="13:13" x14ac:dyDescent="0.2">
      <c r="M1282" s="94"/>
    </row>
    <row r="1283" spans="13:13" x14ac:dyDescent="0.2">
      <c r="M1283" s="94"/>
    </row>
    <row r="1284" spans="13:13" x14ac:dyDescent="0.2">
      <c r="M1284" s="94"/>
    </row>
    <row r="1285" spans="13:13" x14ac:dyDescent="0.2">
      <c r="M1285" s="94"/>
    </row>
    <row r="1286" spans="13:13" x14ac:dyDescent="0.2">
      <c r="M1286" s="94"/>
    </row>
    <row r="1287" spans="13:13" x14ac:dyDescent="0.2">
      <c r="M1287" s="94"/>
    </row>
    <row r="1288" spans="13:13" x14ac:dyDescent="0.2">
      <c r="M1288" s="94"/>
    </row>
    <row r="1289" spans="13:13" x14ac:dyDescent="0.2">
      <c r="M1289" s="94"/>
    </row>
    <row r="1290" spans="13:13" x14ac:dyDescent="0.2">
      <c r="M1290" s="94"/>
    </row>
    <row r="1291" spans="13:13" x14ac:dyDescent="0.2">
      <c r="M1291" s="94"/>
    </row>
    <row r="1292" spans="13:13" x14ac:dyDescent="0.2">
      <c r="M1292" s="94"/>
    </row>
    <row r="1293" spans="13:13" x14ac:dyDescent="0.2">
      <c r="M1293" s="94"/>
    </row>
    <row r="1294" spans="13:13" x14ac:dyDescent="0.2">
      <c r="M1294" s="94"/>
    </row>
    <row r="1295" spans="13:13" x14ac:dyDescent="0.2">
      <c r="M1295" s="94"/>
    </row>
    <row r="1296" spans="13:13" x14ac:dyDescent="0.2">
      <c r="M1296" s="94"/>
    </row>
    <row r="1297" spans="13:13" x14ac:dyDescent="0.2">
      <c r="M1297" s="94"/>
    </row>
    <row r="1298" spans="13:13" x14ac:dyDescent="0.2">
      <c r="M1298" s="94"/>
    </row>
  </sheetData>
  <autoFilter ref="A2:AR321" xr:uid="{00000000-0009-0000-0000-000000000000}"/>
  <mergeCells count="5">
    <mergeCell ref="AK1:AN1"/>
    <mergeCell ref="AO1:AR1"/>
    <mergeCell ref="AD1:AJ1"/>
    <mergeCell ref="AB1:AC1"/>
    <mergeCell ref="T1:Z1"/>
  </mergeCells>
  <phoneticPr fontId="17" type="noConversion"/>
  <conditionalFormatting sqref="Q161:Q162 O162:P163 N3:N121127">
    <cfRule type="cellIs" dxfId="0" priority="31" operator="lessThan">
      <formula>0</formula>
    </cfRule>
  </conditionalFormatting>
  <pageMargins left="0.7" right="0.7" top="0.75" bottom="0.75" header="0.3" footer="0.3"/>
  <pageSetup paperSize="9" orientation="portrait" horizontalDpi="4294967293" verticalDpi="1200" r:id="rId1"/>
  <ignoredErrors>
    <ignoredError sqref="I151:J155"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 INPUT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2017-10-02T09:10:18Z</dcterms:created>
  <dcterms:modified xsi:type="dcterms:W3CDTF">2026-10-31T13:39:07Z</dcterms:modified>
  <cp:category/>
  <cp:contentStatus/>
</cp:coreProperties>
</file>