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filterPrivacy="1" defaultThemeVersion="166925"/>
  <xr:revisionPtr revIDLastSave="0" documentId="13_ncr:1_{58D10AD9-1B4E-F544-9000-5C2A49FA4DFB}" xr6:coauthVersionLast="47" xr6:coauthVersionMax="47" xr10:uidLastSave="{00000000-0000-0000-0000-000000000000}"/>
  <bookViews>
    <workbookView xWindow="0" yWindow="500" windowWidth="28800" windowHeight="16220" xr2:uid="{00000000-000D-0000-FFFF-FFFF00000000}"/>
  </bookViews>
  <sheets>
    <sheet name="DATA INPUT" sheetId="1" r:id="rId1"/>
  </sheets>
  <definedNames>
    <definedName name="_xlnm._FilterDatabase" localSheetId="0" hidden="1">'DATA INPUT'!$A$2:$BK$256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283" i="1" l="1"/>
  <c r="CI282" i="1"/>
  <c r="BZ305" i="1"/>
  <c r="CA305" i="1" s="1"/>
  <c r="CB305" i="1" s="1"/>
  <c r="CD305" i="1"/>
  <c r="CE305" i="1"/>
  <c r="CF305" i="1" s="1"/>
  <c r="CG305" i="1"/>
  <c r="CH305" i="1"/>
  <c r="BZ306" i="1"/>
  <c r="CA306" i="1" s="1"/>
  <c r="CD306" i="1"/>
  <c r="CE306" i="1" s="1"/>
  <c r="CG306" i="1"/>
  <c r="CH306" i="1"/>
  <c r="BO305" i="1"/>
  <c r="BP305" i="1"/>
  <c r="BO306" i="1"/>
  <c r="BP306" i="1"/>
  <c r="BG306" i="1"/>
  <c r="BH306" i="1"/>
  <c r="BG305" i="1"/>
  <c r="BH305" i="1"/>
  <c r="T305" i="1"/>
  <c r="U305" i="1" s="1"/>
  <c r="V305" i="1" s="1"/>
  <c r="W305" i="1"/>
  <c r="W306" i="1" s="1"/>
  <c r="AE305" i="1"/>
  <c r="T306" i="1"/>
  <c r="U306" i="1" s="1"/>
  <c r="AE306" i="1"/>
  <c r="BZ303" i="1"/>
  <c r="CA303" i="1"/>
  <c r="CB303" i="1" s="1"/>
  <c r="CD303" i="1"/>
  <c r="CE303" i="1"/>
  <c r="CF303" i="1" s="1"/>
  <c r="CF304" i="1" s="1"/>
  <c r="CG303" i="1"/>
  <c r="CH303" i="1"/>
  <c r="BZ304" i="1"/>
  <c r="CA304" i="1"/>
  <c r="CD304" i="1"/>
  <c r="CE304" i="1" s="1"/>
  <c r="CG304" i="1"/>
  <c r="CH304" i="1"/>
  <c r="BP302" i="1"/>
  <c r="BP303" i="1"/>
  <c r="BP304" i="1"/>
  <c r="BO303" i="1"/>
  <c r="BO304" i="1"/>
  <c r="BG304" i="1"/>
  <c r="BH304" i="1"/>
  <c r="BG303" i="1"/>
  <c r="BH303" i="1"/>
  <c r="T303" i="1"/>
  <c r="U303" i="1" s="1"/>
  <c r="V303" i="1" s="1"/>
  <c r="W303" i="1"/>
  <c r="AE303" i="1"/>
  <c r="T304" i="1"/>
  <c r="U304" i="1" s="1"/>
  <c r="W304" i="1"/>
  <c r="AE304" i="1"/>
  <c r="CB302" i="1"/>
  <c r="CC302" i="1" s="1"/>
  <c r="CD302" i="1"/>
  <c r="CE302" i="1" s="1"/>
  <c r="CF302" i="1" s="1"/>
  <c r="CG302" i="1"/>
  <c r="CH302" i="1"/>
  <c r="BO302" i="1"/>
  <c r="BZ302" i="1"/>
  <c r="CA302" i="1" s="1"/>
  <c r="BG302" i="1"/>
  <c r="BH302" i="1"/>
  <c r="T302" i="1"/>
  <c r="U302" i="1" s="1"/>
  <c r="V302" i="1" s="1"/>
  <c r="W302" i="1"/>
  <c r="AE302" i="1"/>
  <c r="BZ301" i="1"/>
  <c r="CA301" i="1" s="1"/>
  <c r="CB301" i="1" s="1"/>
  <c r="CC301" i="1" s="1"/>
  <c r="CD301" i="1"/>
  <c r="CE301" i="1"/>
  <c r="CF301" i="1" s="1"/>
  <c r="CG301" i="1"/>
  <c r="CH301" i="1"/>
  <c r="BP301" i="1"/>
  <c r="BO301" i="1"/>
  <c r="BG301" i="1"/>
  <c r="BH301" i="1"/>
  <c r="T301" i="1"/>
  <c r="U301" i="1" s="1"/>
  <c r="V301" i="1" s="1"/>
  <c r="W301" i="1"/>
  <c r="AE301" i="1"/>
  <c r="CF306" i="1" l="1"/>
  <c r="CC305" i="1"/>
  <c r="CB306" i="1"/>
  <c r="CC306" i="1" s="1"/>
  <c r="V306" i="1"/>
  <c r="X305" i="1"/>
  <c r="Z305" i="1"/>
  <c r="Y305" i="1"/>
  <c r="CC303" i="1"/>
  <c r="CB304" i="1"/>
  <c r="CC304" i="1" s="1"/>
  <c r="V304" i="1"/>
  <c r="Y303" i="1"/>
  <c r="Z303" i="1"/>
  <c r="X303" i="1"/>
  <c r="X302" i="1"/>
  <c r="Y302" i="1"/>
  <c r="Z302" i="1"/>
  <c r="X301" i="1"/>
  <c r="Z301" i="1"/>
  <c r="Y301" i="1"/>
  <c r="CB299" i="1"/>
  <c r="CC299" i="1"/>
  <c r="CD299" i="1"/>
  <c r="CE299" i="1" s="1"/>
  <c r="CF299" i="1" s="1"/>
  <c r="CG299" i="1"/>
  <c r="CH299" i="1"/>
  <c r="CB300" i="1"/>
  <c r="CC300" i="1"/>
  <c r="CD300" i="1"/>
  <c r="CE300" i="1" s="1"/>
  <c r="CG300" i="1"/>
  <c r="CH300" i="1"/>
  <c r="BP299" i="1"/>
  <c r="BP300" i="1"/>
  <c r="BO299" i="1"/>
  <c r="BO300" i="1"/>
  <c r="BZ300" i="1"/>
  <c r="CA300" i="1" s="1"/>
  <c r="BZ299" i="1"/>
  <c r="CA299" i="1" s="1"/>
  <c r="BG300" i="1"/>
  <c r="BH300" i="1"/>
  <c r="BG299" i="1"/>
  <c r="BH299" i="1"/>
  <c r="T299" i="1"/>
  <c r="U299" i="1" s="1"/>
  <c r="V299" i="1" s="1"/>
  <c r="W299" i="1"/>
  <c r="W300" i="1" s="1"/>
  <c r="AE299" i="1"/>
  <c r="T300" i="1"/>
  <c r="U300" i="1" s="1"/>
  <c r="AE300" i="1"/>
  <c r="CB297" i="1"/>
  <c r="CC297" i="1"/>
  <c r="CD297" i="1"/>
  <c r="CE297" i="1" s="1"/>
  <c r="CF297" i="1" s="1"/>
  <c r="CG297" i="1"/>
  <c r="CH297" i="1"/>
  <c r="CB298" i="1"/>
  <c r="CC298" i="1"/>
  <c r="CD298" i="1"/>
  <c r="CE298" i="1" s="1"/>
  <c r="CG298" i="1"/>
  <c r="CH298" i="1"/>
  <c r="BP297" i="1"/>
  <c r="BP298" i="1"/>
  <c r="BO297" i="1"/>
  <c r="BO298" i="1"/>
  <c r="BZ298" i="1"/>
  <c r="CA298" i="1" s="1"/>
  <c r="BZ297" i="1"/>
  <c r="CA297" i="1"/>
  <c r="BG298" i="1"/>
  <c r="BH298" i="1"/>
  <c r="BG297" i="1"/>
  <c r="BH297" i="1"/>
  <c r="T297" i="1"/>
  <c r="U297" i="1" s="1"/>
  <c r="V297" i="1" s="1"/>
  <c r="W297" i="1"/>
  <c r="W298" i="1" s="1"/>
  <c r="AE297" i="1"/>
  <c r="T298" i="1"/>
  <c r="U298" i="1" s="1"/>
  <c r="AE298" i="1"/>
  <c r="BZ296" i="1"/>
  <c r="CA296" i="1" s="1"/>
  <c r="CB296" i="1" s="1"/>
  <c r="CC296" i="1" s="1"/>
  <c r="CD296" i="1"/>
  <c r="CE296" i="1" s="1"/>
  <c r="CF296" i="1" s="1"/>
  <c r="CG296" i="1"/>
  <c r="CH296" i="1"/>
  <c r="BP296" i="1"/>
  <c r="BO296" i="1"/>
  <c r="BG296" i="1"/>
  <c r="BH296" i="1"/>
  <c r="T296" i="1"/>
  <c r="U296" i="1" s="1"/>
  <c r="V296" i="1" s="1"/>
  <c r="W296" i="1"/>
  <c r="AE296" i="1"/>
  <c r="BZ295" i="1"/>
  <c r="CA295" i="1" s="1"/>
  <c r="CB295" i="1" s="1"/>
  <c r="CC295" i="1" s="1"/>
  <c r="CD295" i="1"/>
  <c r="CE295" i="1" s="1"/>
  <c r="CF295" i="1" s="1"/>
  <c r="CG295" i="1"/>
  <c r="CH295" i="1"/>
  <c r="BP295" i="1"/>
  <c r="BO295" i="1"/>
  <c r="BG295" i="1"/>
  <c r="BH295" i="1"/>
  <c r="T295" i="1"/>
  <c r="U295" i="1" s="1"/>
  <c r="V295" i="1" s="1"/>
  <c r="W295" i="1"/>
  <c r="AE295" i="1"/>
  <c r="BZ294" i="1"/>
  <c r="CA294" i="1" s="1"/>
  <c r="CB294" i="1" s="1"/>
  <c r="CC294" i="1" s="1"/>
  <c r="CD294" i="1"/>
  <c r="CE294" i="1" s="1"/>
  <c r="CF294" i="1" s="1"/>
  <c r="CG294" i="1"/>
  <c r="CH294" i="1"/>
  <c r="BP294" i="1"/>
  <c r="BO294" i="1"/>
  <c r="BG294" i="1"/>
  <c r="BH294" i="1"/>
  <c r="T294" i="1"/>
  <c r="U294" i="1" s="1"/>
  <c r="V294" i="1" s="1"/>
  <c r="W294" i="1"/>
  <c r="AE294" i="1"/>
  <c r="BZ293" i="1"/>
  <c r="CA293" i="1"/>
  <c r="CB293" i="1" s="1"/>
  <c r="CC293" i="1" s="1"/>
  <c r="CD293" i="1"/>
  <c r="CE293" i="1" s="1"/>
  <c r="CF293" i="1" s="1"/>
  <c r="CG293" i="1"/>
  <c r="CH293" i="1"/>
  <c r="BP293" i="1"/>
  <c r="BO293" i="1"/>
  <c r="BG293" i="1"/>
  <c r="BH293" i="1"/>
  <c r="T293" i="1"/>
  <c r="U293" i="1" s="1"/>
  <c r="V293" i="1" s="1"/>
  <c r="W293" i="1"/>
  <c r="AE293" i="1"/>
  <c r="BZ292" i="1"/>
  <c r="CA292" i="1"/>
  <c r="CB292" i="1"/>
  <c r="CC292" i="1" s="1"/>
  <c r="CD292" i="1"/>
  <c r="CE292" i="1"/>
  <c r="CF292" i="1"/>
  <c r="CG292" i="1"/>
  <c r="CH292" i="1"/>
  <c r="BP292" i="1"/>
  <c r="BO292" i="1"/>
  <c r="BG292" i="1"/>
  <c r="BH292" i="1"/>
  <c r="T292" i="1"/>
  <c r="U292" i="1" s="1"/>
  <c r="V292" i="1" s="1"/>
  <c r="W292" i="1"/>
  <c r="AE292" i="1"/>
  <c r="BZ291" i="1"/>
  <c r="CA291" i="1" s="1"/>
  <c r="CB291" i="1" s="1"/>
  <c r="CC291" i="1" s="1"/>
  <c r="CD291" i="1"/>
  <c r="CE291" i="1" s="1"/>
  <c r="CF291" i="1" s="1"/>
  <c r="CG291" i="1"/>
  <c r="CH291" i="1"/>
  <c r="BO291" i="1"/>
  <c r="BG291" i="1"/>
  <c r="BH291" i="1"/>
  <c r="T291" i="1"/>
  <c r="U291" i="1" s="1"/>
  <c r="V291" i="1" s="1"/>
  <c r="W291" i="1"/>
  <c r="AE291" i="1"/>
  <c r="BP291" i="1"/>
  <c r="BZ289" i="1"/>
  <c r="CA289" i="1" s="1"/>
  <c r="CB289" i="1" s="1"/>
  <c r="CD289" i="1"/>
  <c r="CE289" i="1" s="1"/>
  <c r="CF289" i="1" s="1"/>
  <c r="CG289" i="1"/>
  <c r="CH289" i="1"/>
  <c r="BZ290" i="1"/>
  <c r="CA290" i="1" s="1"/>
  <c r="CD290" i="1"/>
  <c r="CE290" i="1" s="1"/>
  <c r="CG290" i="1"/>
  <c r="CH290" i="1"/>
  <c r="BO289" i="1"/>
  <c r="BP289" i="1"/>
  <c r="BO290" i="1"/>
  <c r="BP290" i="1"/>
  <c r="BG290" i="1"/>
  <c r="BH290" i="1"/>
  <c r="BG289" i="1"/>
  <c r="BH289" i="1"/>
  <c r="AE289" i="1"/>
  <c r="AE290" i="1"/>
  <c r="T289" i="1"/>
  <c r="U289" i="1" s="1"/>
  <c r="V289" i="1" s="1"/>
  <c r="W289" i="1"/>
  <c r="W290" i="1" s="1"/>
  <c r="T290" i="1"/>
  <c r="U290" i="1" s="1"/>
  <c r="X306" i="1" l="1"/>
  <c r="Y306" i="1"/>
  <c r="Z306" i="1"/>
  <c r="X304" i="1"/>
  <c r="Y304" i="1"/>
  <c r="Z304" i="1"/>
  <c r="CF300" i="1"/>
  <c r="V300" i="1"/>
  <c r="X299" i="1"/>
  <c r="Y299" i="1"/>
  <c r="Z299" i="1"/>
  <c r="CF298" i="1"/>
  <c r="V298" i="1"/>
  <c r="X297" i="1"/>
  <c r="Y297" i="1"/>
  <c r="Z297" i="1"/>
  <c r="Y296" i="1"/>
  <c r="Z296" i="1"/>
  <c r="X296" i="1"/>
  <c r="X295" i="1"/>
  <c r="Y295" i="1"/>
  <c r="Z295" i="1"/>
  <c r="Y294" i="1"/>
  <c r="Z294" i="1"/>
  <c r="X294" i="1"/>
  <c r="X293" i="1"/>
  <c r="Y293" i="1"/>
  <c r="Z293" i="1"/>
  <c r="Z292" i="1"/>
  <c r="Y292" i="1"/>
  <c r="X292" i="1"/>
  <c r="X291" i="1"/>
  <c r="Y291" i="1"/>
  <c r="Z291" i="1"/>
  <c r="CF290" i="1"/>
  <c r="CC289" i="1"/>
  <c r="CB290" i="1"/>
  <c r="CC290" i="1" s="1"/>
  <c r="X289" i="1"/>
  <c r="Y289" i="1"/>
  <c r="Z289" i="1"/>
  <c r="V290" i="1"/>
  <c r="X300" i="1" l="1"/>
  <c r="Z300" i="1"/>
  <c r="Y300" i="1"/>
  <c r="Z298" i="1"/>
  <c r="X298" i="1"/>
  <c r="Y298" i="1"/>
  <c r="Z290" i="1"/>
  <c r="X290" i="1"/>
  <c r="Y290" i="1"/>
  <c r="BZ286" i="1" l="1"/>
  <c r="CA286" i="1" s="1"/>
  <c r="CB286" i="1" s="1"/>
  <c r="CD286" i="1"/>
  <c r="CE286" i="1" s="1"/>
  <c r="CF286" i="1" s="1"/>
  <c r="CG286" i="1"/>
  <c r="CH286" i="1"/>
  <c r="BZ287" i="1"/>
  <c r="CA287" i="1" s="1"/>
  <c r="CD287" i="1"/>
  <c r="CE287" i="1" s="1"/>
  <c r="CG287" i="1"/>
  <c r="CH287" i="1"/>
  <c r="BZ288" i="1"/>
  <c r="CA288" i="1" s="1"/>
  <c r="CD288" i="1"/>
  <c r="CE288" i="1" s="1"/>
  <c r="CG288" i="1"/>
  <c r="CH288" i="1"/>
  <c r="BG288" i="1"/>
  <c r="BH288" i="1"/>
  <c r="BG287" i="1"/>
  <c r="BH287" i="1"/>
  <c r="T287" i="1"/>
  <c r="U287" i="1" s="1"/>
  <c r="W287" i="1"/>
  <c r="T288" i="1"/>
  <c r="U288" i="1" s="1"/>
  <c r="W288" i="1"/>
  <c r="BG286" i="1"/>
  <c r="BH286" i="1"/>
  <c r="BP286" i="1"/>
  <c r="BP287" i="1"/>
  <c r="BP288" i="1"/>
  <c r="BO286" i="1"/>
  <c r="BO287" i="1"/>
  <c r="BO288" i="1"/>
  <c r="AE286" i="1"/>
  <c r="AE287" i="1"/>
  <c r="AE288" i="1"/>
  <c r="T286" i="1"/>
  <c r="U286" i="1" s="1"/>
  <c r="CH284" i="1"/>
  <c r="CH285" i="1"/>
  <c r="BZ284" i="1"/>
  <c r="CA284" i="1" s="1"/>
  <c r="CD284" i="1"/>
  <c r="CE284" i="1" s="1"/>
  <c r="CG284" i="1"/>
  <c r="BZ285" i="1"/>
  <c r="CA285" i="1" s="1"/>
  <c r="CG285" i="1"/>
  <c r="BO284" i="1"/>
  <c r="BP284" i="1"/>
  <c r="BO285" i="1"/>
  <c r="BP285" i="1"/>
  <c r="BG284" i="1"/>
  <c r="BH284" i="1"/>
  <c r="BG285" i="1"/>
  <c r="BH285" i="1"/>
  <c r="CD285" i="1" s="1"/>
  <c r="CE285" i="1" s="1"/>
  <c r="AE284" i="1"/>
  <c r="AE285" i="1"/>
  <c r="T284" i="1"/>
  <c r="U284" i="1" s="1"/>
  <c r="T285" i="1"/>
  <c r="U285" i="1" s="1"/>
  <c r="BZ279" i="1"/>
  <c r="CA279" i="1"/>
  <c r="CD279" i="1"/>
  <c r="CE279" i="1" s="1"/>
  <c r="CG279" i="1"/>
  <c r="BZ280" i="1"/>
  <c r="CA280" i="1" s="1"/>
  <c r="CD280" i="1"/>
  <c r="CE280" i="1" s="1"/>
  <c r="CG280" i="1"/>
  <c r="BZ281" i="1"/>
  <c r="CA281" i="1" s="1"/>
  <c r="CD281" i="1"/>
  <c r="CE281" i="1" s="1"/>
  <c r="CG281" i="1"/>
  <c r="BZ282" i="1"/>
  <c r="CA282" i="1" s="1"/>
  <c r="CD282" i="1"/>
  <c r="CE282" i="1" s="1"/>
  <c r="CG282" i="1"/>
  <c r="BZ283" i="1"/>
  <c r="CA283" i="1" s="1"/>
  <c r="CD283" i="1"/>
  <c r="CE283" i="1" s="1"/>
  <c r="CG283" i="1"/>
  <c r="CH283" i="1"/>
  <c r="BO279" i="1"/>
  <c r="BP279" i="1"/>
  <c r="BO280" i="1"/>
  <c r="BP280" i="1"/>
  <c r="BO281" i="1"/>
  <c r="BP281" i="1"/>
  <c r="BO282" i="1"/>
  <c r="BP282" i="1"/>
  <c r="BO283" i="1"/>
  <c r="BP283" i="1"/>
  <c r="BG283" i="1"/>
  <c r="BH283" i="1"/>
  <c r="BG282" i="1"/>
  <c r="BH282" i="1"/>
  <c r="CJ282" i="1"/>
  <c r="CK282" i="1"/>
  <c r="CL282" i="1" s="1"/>
  <c r="T282" i="1"/>
  <c r="U282" i="1" s="1"/>
  <c r="T283" i="1"/>
  <c r="U283" i="1"/>
  <c r="BG281" i="1"/>
  <c r="BH281" i="1"/>
  <c r="CJ281" i="1"/>
  <c r="CK281" i="1"/>
  <c r="CL281" i="1" s="1"/>
  <c r="T281" i="1"/>
  <c r="U281" i="1" s="1"/>
  <c r="BG280" i="1"/>
  <c r="BH280" i="1"/>
  <c r="CJ280" i="1"/>
  <c r="CK280" i="1"/>
  <c r="CL280" i="1" s="1"/>
  <c r="BG279" i="1"/>
  <c r="BH279" i="1"/>
  <c r="CJ279" i="1"/>
  <c r="CK279" i="1"/>
  <c r="CL279" i="1" s="1"/>
  <c r="AE279" i="1"/>
  <c r="AE280" i="1"/>
  <c r="AE281" i="1"/>
  <c r="AE282" i="1"/>
  <c r="AE283" i="1"/>
  <c r="T279" i="1"/>
  <c r="U279" i="1" s="1"/>
  <c r="T280" i="1"/>
  <c r="U280" i="1" s="1"/>
  <c r="BZ274" i="1"/>
  <c r="CA274" i="1" s="1"/>
  <c r="CJ274" i="1"/>
  <c r="BZ275" i="1"/>
  <c r="CA275" i="1"/>
  <c r="CJ275" i="1"/>
  <c r="CK274" i="1" s="1"/>
  <c r="CK275" i="1"/>
  <c r="BZ276" i="1"/>
  <c r="CA276" i="1" s="1"/>
  <c r="CD276" i="1"/>
  <c r="CE276" i="1" s="1"/>
  <c r="CG276" i="1"/>
  <c r="CJ276" i="1"/>
  <c r="BZ277" i="1"/>
  <c r="CA277" i="1"/>
  <c r="CD277" i="1"/>
  <c r="CE277" i="1" s="1"/>
  <c r="CG277" i="1"/>
  <c r="CJ277" i="1"/>
  <c r="CK276" i="1" s="1"/>
  <c r="CK277" i="1"/>
  <c r="CM277" i="1" s="1"/>
  <c r="CH277" i="1" s="1"/>
  <c r="BZ278" i="1"/>
  <c r="CA278" i="1" s="1"/>
  <c r="CD278" i="1"/>
  <c r="CE278" i="1" s="1"/>
  <c r="CG278" i="1"/>
  <c r="CJ278" i="1"/>
  <c r="CK278" i="1"/>
  <c r="CL278" i="1" s="1"/>
  <c r="BO274" i="1"/>
  <c r="BP274" i="1"/>
  <c r="BO275" i="1"/>
  <c r="BP275" i="1"/>
  <c r="BO276" i="1"/>
  <c r="BP276" i="1"/>
  <c r="BO277" i="1"/>
  <c r="BP277" i="1"/>
  <c r="BO278" i="1"/>
  <c r="BP278" i="1"/>
  <c r="BG278" i="1"/>
  <c r="BH278" i="1"/>
  <c r="T278" i="1"/>
  <c r="U278" i="1" s="1"/>
  <c r="BG275" i="1"/>
  <c r="BH275" i="1"/>
  <c r="CG275" i="1" s="1"/>
  <c r="BG276" i="1"/>
  <c r="BH276" i="1"/>
  <c r="BG277" i="1"/>
  <c r="BH277" i="1"/>
  <c r="T276" i="1"/>
  <c r="U276" i="1" s="1"/>
  <c r="T277" i="1"/>
  <c r="U277" i="1" s="1"/>
  <c r="BG274" i="1"/>
  <c r="BH274" i="1"/>
  <c r="CG274" i="1" s="1"/>
  <c r="AE274" i="1"/>
  <c r="AE275" i="1"/>
  <c r="AE276" i="1"/>
  <c r="AE277" i="1"/>
  <c r="AE278" i="1"/>
  <c r="T274" i="1"/>
  <c r="U274" i="1" s="1"/>
  <c r="T275" i="1"/>
  <c r="U275" i="1" s="1"/>
  <c r="CF287" i="1" l="1"/>
  <c r="CF288" i="1" s="1"/>
  <c r="CC286" i="1"/>
  <c r="CB287" i="1"/>
  <c r="CD275" i="1"/>
  <c r="CE275" i="1" s="1"/>
  <c r="CD274" i="1"/>
  <c r="CE274" i="1" s="1"/>
  <c r="CM282" i="1"/>
  <c r="CH282" i="1" s="1"/>
  <c r="CM281" i="1"/>
  <c r="CH281" i="1" s="1"/>
  <c r="CM280" i="1"/>
  <c r="CH280" i="1" s="1"/>
  <c r="CM279" i="1"/>
  <c r="CH279" i="1" s="1"/>
  <c r="CL277" i="1"/>
  <c r="CL275" i="1"/>
  <c r="CM275" i="1" s="1"/>
  <c r="CH275" i="1" s="1"/>
  <c r="CL274" i="1"/>
  <c r="CM274" i="1" s="1"/>
  <c r="CH274" i="1" s="1"/>
  <c r="CL276" i="1"/>
  <c r="CM276" i="1"/>
  <c r="CH276" i="1" s="1"/>
  <c r="CM278" i="1"/>
  <c r="CH278" i="1" s="1"/>
  <c r="CC287" i="1" l="1"/>
  <c r="CB288" i="1"/>
  <c r="CC288" i="1" s="1"/>
  <c r="BZ267" i="1" l="1"/>
  <c r="CA267" i="1" s="1"/>
  <c r="CJ267" i="1"/>
  <c r="CK267" i="1"/>
  <c r="CL267" i="1" s="1"/>
  <c r="BZ268" i="1"/>
  <c r="CA268" i="1" s="1"/>
  <c r="CD268" i="1"/>
  <c r="CE268" i="1" s="1"/>
  <c r="CG268" i="1"/>
  <c r="CJ268" i="1"/>
  <c r="CK268" i="1"/>
  <c r="CL268" i="1" s="1"/>
  <c r="BZ269" i="1"/>
  <c r="CA269" i="1" s="1"/>
  <c r="CD269" i="1"/>
  <c r="CE269" i="1" s="1"/>
  <c r="CG269" i="1"/>
  <c r="CJ269" i="1"/>
  <c r="CK269" i="1"/>
  <c r="CL269" i="1" s="1"/>
  <c r="BZ270" i="1"/>
  <c r="CA270" i="1"/>
  <c r="CD270" i="1"/>
  <c r="CE270" i="1" s="1"/>
  <c r="CG270" i="1"/>
  <c r="CJ270" i="1"/>
  <c r="CK270" i="1" s="1"/>
  <c r="CL270" i="1" s="1"/>
  <c r="BZ271" i="1"/>
  <c r="CA271" i="1" s="1"/>
  <c r="CD271" i="1"/>
  <c r="CE271" i="1"/>
  <c r="CG271" i="1"/>
  <c r="CJ271" i="1"/>
  <c r="CK271" i="1"/>
  <c r="CL271" i="1" s="1"/>
  <c r="BZ272" i="1"/>
  <c r="CA272" i="1"/>
  <c r="CD272" i="1"/>
  <c r="CE272" i="1" s="1"/>
  <c r="CG272" i="1"/>
  <c r="CJ272" i="1"/>
  <c r="CK272" i="1"/>
  <c r="CL272" i="1" s="1"/>
  <c r="BZ273" i="1"/>
  <c r="CA273" i="1"/>
  <c r="CD273" i="1"/>
  <c r="CE273" i="1"/>
  <c r="CG273" i="1"/>
  <c r="CJ273" i="1"/>
  <c r="CK273" i="1"/>
  <c r="CL273" i="1" s="1"/>
  <c r="BO268" i="1"/>
  <c r="BP268" i="1"/>
  <c r="BO269" i="1"/>
  <c r="BP269" i="1"/>
  <c r="BO270" i="1"/>
  <c r="BP270" i="1"/>
  <c r="BO271" i="1"/>
  <c r="BP271" i="1"/>
  <c r="BO272" i="1"/>
  <c r="BP272" i="1"/>
  <c r="BO273" i="1"/>
  <c r="BP273" i="1"/>
  <c r="BO267" i="1"/>
  <c r="BP267" i="1"/>
  <c r="T272" i="1"/>
  <c r="U272" i="1" s="1"/>
  <c r="T273" i="1"/>
  <c r="U273" i="1" s="1"/>
  <c r="BG270" i="1"/>
  <c r="BH270" i="1"/>
  <c r="BG271" i="1"/>
  <c r="BH271" i="1"/>
  <c r="BG272" i="1"/>
  <c r="BH272" i="1"/>
  <c r="BG273" i="1"/>
  <c r="BH273" i="1"/>
  <c r="T270" i="1"/>
  <c r="U270" i="1" s="1"/>
  <c r="T271" i="1"/>
  <c r="U271" i="1" s="1"/>
  <c r="BG269" i="1"/>
  <c r="BH269" i="1"/>
  <c r="T269" i="1"/>
  <c r="U269" i="1" s="1"/>
  <c r="T268" i="1"/>
  <c r="U268" i="1" s="1"/>
  <c r="AE267" i="1"/>
  <c r="AE268" i="1"/>
  <c r="AE269" i="1"/>
  <c r="AE270" i="1"/>
  <c r="AE271" i="1"/>
  <c r="AE272" i="1"/>
  <c r="AE273" i="1"/>
  <c r="T267" i="1"/>
  <c r="U267" i="1" s="1"/>
  <c r="BG268" i="1"/>
  <c r="BH268" i="1"/>
  <c r="BG267" i="1"/>
  <c r="BH267" i="1"/>
  <c r="CD267" i="1" s="1"/>
  <c r="CE267" i="1" s="1"/>
  <c r="CG267" i="1" l="1"/>
  <c r="CM272" i="1"/>
  <c r="CH272" i="1" s="1"/>
  <c r="CM270" i="1"/>
  <c r="CH270" i="1" s="1"/>
  <c r="CM268" i="1"/>
  <c r="CH268" i="1" s="1"/>
  <c r="CM273" i="1"/>
  <c r="CH273" i="1" s="1"/>
  <c r="CM271" i="1"/>
  <c r="CH271" i="1" s="1"/>
  <c r="CM269" i="1"/>
  <c r="CH269" i="1" s="1"/>
  <c r="CM267" i="1"/>
  <c r="CH267" i="1" s="1"/>
  <c r="BG266" i="1" l="1"/>
  <c r="BH266" i="1"/>
  <c r="BO266" i="1"/>
  <c r="BP266" i="1"/>
  <c r="BZ266" i="1"/>
  <c r="CA266" i="1" s="1"/>
  <c r="CD266" i="1"/>
  <c r="CE266" i="1" s="1"/>
  <c r="CG266" i="1"/>
  <c r="CJ266" i="1"/>
  <c r="CK266" i="1"/>
  <c r="CL266" i="1" s="1"/>
  <c r="AE266" i="1"/>
  <c r="AF265" i="1"/>
  <c r="AG265" i="1"/>
  <c r="T266" i="1"/>
  <c r="U266" i="1" s="1"/>
  <c r="CM266" i="1" l="1"/>
  <c r="CH266" i="1" s="1"/>
  <c r="BZ264" i="1"/>
  <c r="CA264" i="1" s="1"/>
  <c r="CG264" i="1"/>
  <c r="CJ264" i="1"/>
  <c r="CK265" i="1" s="1"/>
  <c r="BZ265" i="1"/>
  <c r="CA265" i="1" s="1"/>
  <c r="CJ265" i="1"/>
  <c r="BP264" i="1"/>
  <c r="BP265" i="1"/>
  <c r="BO264" i="1"/>
  <c r="BO265" i="1"/>
  <c r="BG264" i="1"/>
  <c r="BH264" i="1"/>
  <c r="CD264" i="1" s="1"/>
  <c r="CE264" i="1" s="1"/>
  <c r="BG265" i="1"/>
  <c r="BH265" i="1"/>
  <c r="CG265" i="1" s="1"/>
  <c r="AE264" i="1"/>
  <c r="AE265" i="1"/>
  <c r="T264" i="1"/>
  <c r="U264" i="1" s="1"/>
  <c r="T265" i="1"/>
  <c r="U265" i="1" s="1"/>
  <c r="BZ262" i="1"/>
  <c r="CA262" i="1" s="1"/>
  <c r="CD262" i="1"/>
  <c r="CE262" i="1" s="1"/>
  <c r="CG262" i="1"/>
  <c r="CJ262" i="1"/>
  <c r="BZ263" i="1"/>
  <c r="CA263" i="1" s="1"/>
  <c r="CD263" i="1"/>
  <c r="CE263" i="1"/>
  <c r="CG263" i="1"/>
  <c r="CJ263" i="1"/>
  <c r="BP262" i="1"/>
  <c r="BP263" i="1"/>
  <c r="BO262" i="1"/>
  <c r="BO263" i="1"/>
  <c r="BG263" i="1"/>
  <c r="BH263" i="1"/>
  <c r="BG262" i="1"/>
  <c r="BH262" i="1"/>
  <c r="T262" i="1"/>
  <c r="U262" i="1" s="1"/>
  <c r="AE262" i="1"/>
  <c r="T263" i="1"/>
  <c r="U263" i="1" s="1"/>
  <c r="AE263" i="1"/>
  <c r="BZ260" i="1"/>
  <c r="CA260" i="1" s="1"/>
  <c r="CD260" i="1"/>
  <c r="CE260" i="1" s="1"/>
  <c r="CG260" i="1"/>
  <c r="CJ260" i="1"/>
  <c r="CK260" i="1"/>
  <c r="CM260" i="1" s="1"/>
  <c r="CH260" i="1" s="1"/>
  <c r="BZ261" i="1"/>
  <c r="CA261" i="1" s="1"/>
  <c r="CJ261" i="1"/>
  <c r="BP260" i="1"/>
  <c r="BP261" i="1"/>
  <c r="BO260" i="1"/>
  <c r="BO261" i="1"/>
  <c r="BG261" i="1"/>
  <c r="BH261" i="1"/>
  <c r="CG261" i="1" s="1"/>
  <c r="BG260" i="1"/>
  <c r="BH260" i="1"/>
  <c r="T260" i="1"/>
  <c r="U260" i="1" s="1"/>
  <c r="AE260" i="1"/>
  <c r="T261" i="1"/>
  <c r="U261" i="1" s="1"/>
  <c r="AE261" i="1"/>
  <c r="CG259" i="1"/>
  <c r="CJ259" i="1"/>
  <c r="CK259" i="1"/>
  <c r="CM259" i="1" s="1"/>
  <c r="CH259" i="1" s="1"/>
  <c r="BZ259" i="1"/>
  <c r="CA259" i="1" s="1"/>
  <c r="BP259" i="1"/>
  <c r="BO259" i="1"/>
  <c r="BG259" i="1"/>
  <c r="BH259" i="1"/>
  <c r="CD259" i="1"/>
  <c r="CE259" i="1" s="1"/>
  <c r="AE259" i="1"/>
  <c r="AF258" i="1"/>
  <c r="AG258" i="1"/>
  <c r="T259" i="1"/>
  <c r="U259" i="1" s="1"/>
  <c r="CK261" i="1" l="1"/>
  <c r="CL261" i="1" s="1"/>
  <c r="CK262" i="1"/>
  <c r="CL262" i="1" s="1"/>
  <c r="CD261" i="1"/>
  <c r="CE261" i="1" s="1"/>
  <c r="CK263" i="1"/>
  <c r="CL263" i="1" s="1"/>
  <c r="CD265" i="1"/>
  <c r="CE265" i="1" s="1"/>
  <c r="CK264" i="1"/>
  <c r="CL264" i="1" s="1"/>
  <c r="CL265" i="1"/>
  <c r="CM265" i="1" s="1"/>
  <c r="CH265" i="1" s="1"/>
  <c r="CL260" i="1"/>
  <c r="CL259" i="1"/>
  <c r="CM262" i="1" l="1"/>
  <c r="CH262" i="1" s="1"/>
  <c r="CM261" i="1"/>
  <c r="CH261" i="1" s="1"/>
  <c r="CM264" i="1"/>
  <c r="CH264" i="1" s="1"/>
  <c r="CM263" i="1"/>
  <c r="CH263" i="1" s="1"/>
  <c r="BZ257" i="1"/>
  <c r="CA257" i="1" s="1"/>
  <c r="CD257" i="1"/>
  <c r="CE257" i="1" s="1"/>
  <c r="CG257" i="1"/>
  <c r="CJ257" i="1"/>
  <c r="CK257" i="1"/>
  <c r="CL257" i="1" s="1"/>
  <c r="BZ258" i="1"/>
  <c r="CA258" i="1" s="1"/>
  <c r="CD258" i="1"/>
  <c r="CE258" i="1" s="1"/>
  <c r="CG258" i="1"/>
  <c r="CJ258" i="1"/>
  <c r="CK258" i="1"/>
  <c r="CM258" i="1" s="1"/>
  <c r="CH258" i="1" s="1"/>
  <c r="BP257" i="1"/>
  <c r="BP258" i="1"/>
  <c r="BO257" i="1"/>
  <c r="BO258" i="1"/>
  <c r="BG258" i="1"/>
  <c r="BH258" i="1"/>
  <c r="BG257" i="1"/>
  <c r="BH257" i="1"/>
  <c r="AE257" i="1"/>
  <c r="AE258" i="1"/>
  <c r="T257" i="1"/>
  <c r="U257" i="1" s="1"/>
  <c r="T258" i="1"/>
  <c r="U258" i="1" s="1"/>
  <c r="CL258" i="1" l="1"/>
  <c r="CM257" i="1"/>
  <c r="CH257" i="1" s="1"/>
  <c r="BO252" i="1" l="1"/>
  <c r="BO253" i="1"/>
  <c r="BO254" i="1"/>
  <c r="BO255" i="1"/>
  <c r="BO256" i="1"/>
  <c r="T256" i="1" l="1"/>
  <c r="U256" i="1" s="1"/>
  <c r="T254" i="1"/>
  <c r="U254" i="1" s="1"/>
  <c r="T255" i="1"/>
  <c r="U255" i="1" s="1"/>
  <c r="BP252" i="1"/>
  <c r="BP253" i="1"/>
  <c r="BP254" i="1"/>
  <c r="BP255" i="1"/>
  <c r="BP256" i="1"/>
  <c r="BZ252" i="1"/>
  <c r="CA252" i="1" s="1"/>
  <c r="CD252" i="1"/>
  <c r="CE252" i="1" s="1"/>
  <c r="CG252" i="1"/>
  <c r="CJ252" i="1"/>
  <c r="CK252" i="1"/>
  <c r="CL252" i="1" s="1"/>
  <c r="BZ253" i="1"/>
  <c r="CA253" i="1" s="1"/>
  <c r="CD253" i="1"/>
  <c r="CE253" i="1" s="1"/>
  <c r="CG253" i="1"/>
  <c r="CJ253" i="1"/>
  <c r="CK253" i="1"/>
  <c r="CL253" i="1" s="1"/>
  <c r="BZ254" i="1"/>
  <c r="CA254" i="1" s="1"/>
  <c r="CD254" i="1"/>
  <c r="CE254" i="1" s="1"/>
  <c r="CG254" i="1"/>
  <c r="CJ254" i="1"/>
  <c r="BZ255" i="1"/>
  <c r="CA255" i="1" s="1"/>
  <c r="CD255" i="1"/>
  <c r="CE255" i="1" s="1"/>
  <c r="CG255" i="1"/>
  <c r="CJ255" i="1"/>
  <c r="CK254" i="1" s="1"/>
  <c r="CL254" i="1" s="1"/>
  <c r="BZ256" i="1"/>
  <c r="CA256" i="1" s="1"/>
  <c r="CJ256" i="1"/>
  <c r="CK256" i="1" s="1"/>
  <c r="CL256" i="1" s="1"/>
  <c r="BG253" i="1"/>
  <c r="BH253" i="1"/>
  <c r="BG254" i="1"/>
  <c r="BH254" i="1"/>
  <c r="BG255" i="1"/>
  <c r="BH255" i="1"/>
  <c r="BG256" i="1"/>
  <c r="BH256" i="1"/>
  <c r="CD256" i="1" s="1"/>
  <c r="CE256" i="1" s="1"/>
  <c r="AE253" i="1"/>
  <c r="AE254" i="1"/>
  <c r="AE255" i="1"/>
  <c r="AE256" i="1"/>
  <c r="T253" i="1"/>
  <c r="U253" i="1" s="1"/>
  <c r="CK255" i="1" l="1"/>
  <c r="CM255" i="1" s="1"/>
  <c r="CH255" i="1" s="1"/>
  <c r="CG256" i="1"/>
  <c r="CM253" i="1"/>
  <c r="CH253" i="1" s="1"/>
  <c r="CM256" i="1"/>
  <c r="CH256" i="1" s="1"/>
  <c r="CM254" i="1"/>
  <c r="CH254" i="1" s="1"/>
  <c r="CM252" i="1"/>
  <c r="CH252" i="1" s="1"/>
  <c r="CL255" i="1" l="1"/>
  <c r="BG252" i="1"/>
  <c r="BH252" i="1"/>
  <c r="T252" i="1"/>
  <c r="U252" i="1" s="1"/>
  <c r="AE252" i="1"/>
  <c r="CJ245" i="1"/>
  <c r="CK245" i="1" s="1"/>
  <c r="CL245" i="1" s="1"/>
  <c r="CG246" i="1"/>
  <c r="CJ246" i="1"/>
  <c r="CG247" i="1"/>
  <c r="CJ247" i="1"/>
  <c r="CG248" i="1"/>
  <c r="CJ248" i="1"/>
  <c r="CK248" i="1"/>
  <c r="CL248" i="1" s="1"/>
  <c r="CG249" i="1"/>
  <c r="CJ249" i="1"/>
  <c r="CK249" i="1" s="1"/>
  <c r="CL249" i="1" s="1"/>
  <c r="CG250" i="1"/>
  <c r="CJ250" i="1"/>
  <c r="CG251" i="1"/>
  <c r="CJ251" i="1"/>
  <c r="CK251" i="1"/>
  <c r="CM251" i="1" s="1"/>
  <c r="CH251" i="1" s="1"/>
  <c r="BZ245" i="1"/>
  <c r="CA245" i="1" s="1"/>
  <c r="BZ246" i="1"/>
  <c r="CA246" i="1" s="1"/>
  <c r="CD246" i="1"/>
  <c r="CE246" i="1" s="1"/>
  <c r="BZ247" i="1"/>
  <c r="CA247" i="1" s="1"/>
  <c r="CD247" i="1"/>
  <c r="CE247" i="1" s="1"/>
  <c r="BZ248" i="1"/>
  <c r="CA248" i="1" s="1"/>
  <c r="CD248" i="1"/>
  <c r="CE248" i="1"/>
  <c r="BZ249" i="1"/>
  <c r="CA249" i="1"/>
  <c r="CD249" i="1"/>
  <c r="CE249" i="1" s="1"/>
  <c r="BZ250" i="1"/>
  <c r="CA250" i="1" s="1"/>
  <c r="CD250" i="1"/>
  <c r="CE250" i="1" s="1"/>
  <c r="BZ251" i="1"/>
  <c r="CA251" i="1" s="1"/>
  <c r="CD251" i="1"/>
  <c r="CE251" i="1" s="1"/>
  <c r="BP248" i="1"/>
  <c r="BP249" i="1"/>
  <c r="BP250" i="1"/>
  <c r="BP251" i="1"/>
  <c r="BO248" i="1"/>
  <c r="BO249" i="1"/>
  <c r="BO250" i="1"/>
  <c r="BO251" i="1"/>
  <c r="BG248" i="1"/>
  <c r="BH248" i="1"/>
  <c r="BG249" i="1"/>
  <c r="BH249" i="1"/>
  <c r="BG250" i="1"/>
  <c r="BH250" i="1"/>
  <c r="BG251" i="1"/>
  <c r="BH251" i="1"/>
  <c r="AE248" i="1"/>
  <c r="AE249" i="1"/>
  <c r="AE250" i="1"/>
  <c r="AE251" i="1"/>
  <c r="T250" i="1"/>
  <c r="U250" i="1" s="1"/>
  <c r="T251" i="1"/>
  <c r="U251" i="1" s="1"/>
  <c r="T248" i="1"/>
  <c r="U248" i="1" s="1"/>
  <c r="T249" i="1"/>
  <c r="U249" i="1"/>
  <c r="BO245" i="1"/>
  <c r="BP245" i="1"/>
  <c r="BO246" i="1"/>
  <c r="BP246" i="1"/>
  <c r="BO247" i="1"/>
  <c r="BP247" i="1"/>
  <c r="BG247" i="1"/>
  <c r="BH247" i="1"/>
  <c r="BG246" i="1"/>
  <c r="BH246" i="1"/>
  <c r="BG245" i="1"/>
  <c r="BH245" i="1"/>
  <c r="CD245" i="1" s="1"/>
  <c r="CE245" i="1" s="1"/>
  <c r="T246" i="1"/>
  <c r="U246" i="1" s="1"/>
  <c r="T247" i="1"/>
  <c r="U247" i="1" s="1"/>
  <c r="AE245" i="1"/>
  <c r="AE246" i="1"/>
  <c r="AE247" i="1"/>
  <c r="CK247" i="1" l="1"/>
  <c r="CL247" i="1" s="1"/>
  <c r="CK246" i="1"/>
  <c r="CL246" i="1" s="1"/>
  <c r="CK250" i="1"/>
  <c r="CL250" i="1" s="1"/>
  <c r="CG245" i="1"/>
  <c r="CL251" i="1"/>
  <c r="CM248" i="1"/>
  <c r="CH248" i="1" s="1"/>
  <c r="CM249" i="1"/>
  <c r="CH249" i="1" s="1"/>
  <c r="CM245" i="1"/>
  <c r="CH245" i="1" s="1"/>
  <c r="CM247" i="1" l="1"/>
  <c r="CH247" i="1" s="1"/>
  <c r="CM246" i="1"/>
  <c r="CH246" i="1" s="1"/>
  <c r="CM250" i="1"/>
  <c r="CH250" i="1" s="1"/>
  <c r="T245" i="1"/>
  <c r="U245" i="1" s="1"/>
  <c r="AB244" i="1"/>
  <c r="AC244" i="1" s="1"/>
  <c r="AD244" i="1" s="1"/>
  <c r="BZ236" i="1"/>
  <c r="CA236" i="1" s="1"/>
  <c r="CD236" i="1"/>
  <c r="CE236" i="1" s="1"/>
  <c r="CG236" i="1"/>
  <c r="CJ236" i="1"/>
  <c r="CK236" i="1" s="1"/>
  <c r="CL236" i="1" s="1"/>
  <c r="BZ237" i="1"/>
  <c r="CA237" i="1" s="1"/>
  <c r="CJ237" i="1"/>
  <c r="BZ238" i="1"/>
  <c r="CA238" i="1" s="1"/>
  <c r="CD238" i="1"/>
  <c r="CE238" i="1" s="1"/>
  <c r="CG238" i="1"/>
  <c r="CJ238" i="1"/>
  <c r="BZ239" i="1"/>
  <c r="CA239" i="1" s="1"/>
  <c r="CD239" i="1"/>
  <c r="CE239" i="1" s="1"/>
  <c r="CG239" i="1"/>
  <c r="CJ239" i="1"/>
  <c r="CK239" i="1" s="1"/>
  <c r="CL239" i="1" s="1"/>
  <c r="BZ240" i="1"/>
  <c r="CA240" i="1" s="1"/>
  <c r="CD240" i="1"/>
  <c r="CE240" i="1" s="1"/>
  <c r="CG240" i="1"/>
  <c r="CJ240" i="1"/>
  <c r="BZ241" i="1"/>
  <c r="CA241" i="1" s="1"/>
  <c r="CD241" i="1"/>
  <c r="CE241" i="1" s="1"/>
  <c r="CG241" i="1"/>
  <c r="CJ241" i="1"/>
  <c r="CK241" i="1"/>
  <c r="CL241" i="1" s="1"/>
  <c r="BZ242" i="1"/>
  <c r="CA242" i="1" s="1"/>
  <c r="CD242" i="1"/>
  <c r="CE242" i="1" s="1"/>
  <c r="CG242" i="1"/>
  <c r="CJ242" i="1"/>
  <c r="CK242" i="1" s="1"/>
  <c r="CL242" i="1" s="1"/>
  <c r="BZ243" i="1"/>
  <c r="CA243" i="1" s="1"/>
  <c r="CD243" i="1"/>
  <c r="CE243" i="1" s="1"/>
  <c r="CG243" i="1"/>
  <c r="CJ243" i="1"/>
  <c r="CK243" i="1"/>
  <c r="CL243" i="1" s="1"/>
  <c r="BZ244" i="1"/>
  <c r="CA244" i="1" s="1"/>
  <c r="CD244" i="1"/>
  <c r="CE244" i="1" s="1"/>
  <c r="CG244" i="1"/>
  <c r="CJ244" i="1"/>
  <c r="BP239" i="1"/>
  <c r="BP240" i="1"/>
  <c r="BP241" i="1"/>
  <c r="BP242" i="1"/>
  <c r="BP243" i="1"/>
  <c r="BP244" i="1"/>
  <c r="BO239" i="1"/>
  <c r="BO240" i="1"/>
  <c r="BO241" i="1"/>
  <c r="BO242" i="1"/>
  <c r="BO243" i="1"/>
  <c r="BO244" i="1"/>
  <c r="BG244" i="1"/>
  <c r="BH244" i="1"/>
  <c r="BG243" i="1"/>
  <c r="BH243" i="1"/>
  <c r="T243" i="1"/>
  <c r="U243" i="1" s="1"/>
  <c r="T244" i="1"/>
  <c r="U244" i="1" s="1"/>
  <c r="BG242" i="1"/>
  <c r="BH242" i="1"/>
  <c r="BG241" i="1"/>
  <c r="BH241" i="1"/>
  <c r="T241" i="1"/>
  <c r="U241" i="1" s="1"/>
  <c r="T242" i="1"/>
  <c r="U242" i="1" s="1"/>
  <c r="BG240" i="1"/>
  <c r="BH240" i="1"/>
  <c r="BG239" i="1"/>
  <c r="BH239" i="1"/>
  <c r="AE239" i="1"/>
  <c r="AE240" i="1"/>
  <c r="AE241" i="1"/>
  <c r="AE242" i="1"/>
  <c r="AE243" i="1"/>
  <c r="AE244" i="1"/>
  <c r="T239" i="1"/>
  <c r="U239" i="1" s="1"/>
  <c r="T240" i="1"/>
  <c r="U240" i="1" s="1"/>
  <c r="CK244" i="1" l="1"/>
  <c r="CL244" i="1" s="1"/>
  <c r="CK238" i="1"/>
  <c r="CL238" i="1" s="1"/>
  <c r="CK240" i="1"/>
  <c r="CL240" i="1" s="1"/>
  <c r="CK237" i="1"/>
  <c r="CL237" i="1" s="1"/>
  <c r="CM243" i="1"/>
  <c r="CH243" i="1" s="1"/>
  <c r="CM241" i="1"/>
  <c r="CH241" i="1" s="1"/>
  <c r="CM239" i="1"/>
  <c r="CH239" i="1" s="1"/>
  <c r="CM242" i="1"/>
  <c r="CH242" i="1" s="1"/>
  <c r="CM236" i="1"/>
  <c r="CH236" i="1" s="1"/>
  <c r="CM244" i="1" l="1"/>
  <c r="CH244" i="1" s="1"/>
  <c r="CM238" i="1"/>
  <c r="CH238" i="1" s="1"/>
  <c r="CM237" i="1"/>
  <c r="CH237" i="1" s="1"/>
  <c r="CM240" i="1"/>
  <c r="CH240" i="1" s="1"/>
  <c r="BO236" i="1"/>
  <c r="BP236" i="1"/>
  <c r="BO237" i="1"/>
  <c r="BP237" i="1"/>
  <c r="BO238" i="1"/>
  <c r="BP238" i="1"/>
  <c r="BG238" i="1"/>
  <c r="BH238" i="1"/>
  <c r="BG237" i="1"/>
  <c r="BH237" i="1"/>
  <c r="AE237" i="1"/>
  <c r="AE238" i="1"/>
  <c r="T237" i="1"/>
  <c r="U237" i="1" s="1"/>
  <c r="T238" i="1"/>
  <c r="U238" i="1" s="1"/>
  <c r="CD237" i="1" l="1"/>
  <c r="CE237" i="1" s="1"/>
  <c r="CG237" i="1"/>
  <c r="BG236" i="1"/>
  <c r="BH236" i="1"/>
  <c r="AE236" i="1"/>
  <c r="T236" i="1"/>
  <c r="U236" i="1" s="1"/>
  <c r="BZ235" i="1"/>
  <c r="CA235" i="1" s="1"/>
  <c r="CD235" i="1"/>
  <c r="CE235" i="1" s="1"/>
  <c r="CG235" i="1"/>
  <c r="CJ235" i="1"/>
  <c r="CK235" i="1" s="1"/>
  <c r="BP235" i="1"/>
  <c r="BO235" i="1"/>
  <c r="BG235" i="1"/>
  <c r="BH235" i="1"/>
  <c r="T235" i="1"/>
  <c r="U235" i="1" s="1"/>
  <c r="AE235" i="1"/>
  <c r="BZ233" i="1"/>
  <c r="CA233" i="1" s="1"/>
  <c r="CD233" i="1"/>
  <c r="CE233" i="1" s="1"/>
  <c r="CG233" i="1"/>
  <c r="CJ233" i="1"/>
  <c r="BZ234" i="1"/>
  <c r="CA234" i="1" s="1"/>
  <c r="CD234" i="1"/>
  <c r="CE234" i="1"/>
  <c r="CG234" i="1"/>
  <c r="CJ234" i="1"/>
  <c r="BP233" i="1"/>
  <c r="BP234" i="1"/>
  <c r="BO233" i="1"/>
  <c r="BO234" i="1"/>
  <c r="BG234" i="1"/>
  <c r="BH234" i="1"/>
  <c r="BG233" i="1"/>
  <c r="BH233" i="1"/>
  <c r="T233" i="1"/>
  <c r="U233" i="1" s="1"/>
  <c r="AE233" i="1"/>
  <c r="T234" i="1"/>
  <c r="U234" i="1" s="1"/>
  <c r="AE234" i="1"/>
  <c r="BZ229" i="1"/>
  <c r="CA229" i="1" s="1"/>
  <c r="CD229" i="1"/>
  <c r="CE229" i="1" s="1"/>
  <c r="CG229" i="1"/>
  <c r="CJ229" i="1"/>
  <c r="BZ230" i="1"/>
  <c r="CA230" i="1" s="1"/>
  <c r="CD230" i="1"/>
  <c r="CE230" i="1" s="1"/>
  <c r="CG230" i="1"/>
  <c r="CJ230" i="1"/>
  <c r="BZ231" i="1"/>
  <c r="CA231" i="1" s="1"/>
  <c r="CJ231" i="1"/>
  <c r="BZ232" i="1"/>
  <c r="CA232" i="1" s="1"/>
  <c r="CJ232" i="1"/>
  <c r="BP229" i="1"/>
  <c r="BP230" i="1"/>
  <c r="BP231" i="1"/>
  <c r="BP232" i="1"/>
  <c r="BO229" i="1"/>
  <c r="BO230" i="1"/>
  <c r="BO231" i="1"/>
  <c r="BO232" i="1"/>
  <c r="BG232" i="1"/>
  <c r="BH232" i="1"/>
  <c r="CG232" i="1" s="1"/>
  <c r="BG231" i="1"/>
  <c r="BH231" i="1"/>
  <c r="CD231" i="1" s="1"/>
  <c r="CE231" i="1" s="1"/>
  <c r="BG230" i="1"/>
  <c r="BH230" i="1"/>
  <c r="BG229" i="1"/>
  <c r="BH229" i="1"/>
  <c r="T231" i="1"/>
  <c r="U231" i="1" s="1"/>
  <c r="AE231" i="1"/>
  <c r="T232" i="1"/>
  <c r="U232" i="1" s="1"/>
  <c r="AE232" i="1"/>
  <c r="T229" i="1"/>
  <c r="U229" i="1" s="1"/>
  <c r="AE229" i="1"/>
  <c r="T230" i="1"/>
  <c r="U230" i="1" s="1"/>
  <c r="AE230" i="1"/>
  <c r="BZ227" i="1"/>
  <c r="CA227" i="1" s="1"/>
  <c r="CD227" i="1"/>
  <c r="CE227" i="1" s="1"/>
  <c r="CG227" i="1"/>
  <c r="CJ227" i="1"/>
  <c r="BZ228" i="1"/>
  <c r="CA228" i="1" s="1"/>
  <c r="CJ228" i="1"/>
  <c r="BP227" i="1"/>
  <c r="BP228" i="1"/>
  <c r="BO227" i="1"/>
  <c r="BO228" i="1"/>
  <c r="T227" i="1"/>
  <c r="U227" i="1" s="1"/>
  <c r="AE227" i="1"/>
  <c r="T228" i="1"/>
  <c r="U228" i="1" s="1"/>
  <c r="AE228" i="1"/>
  <c r="BG228" i="1"/>
  <c r="BH228" i="1"/>
  <c r="CG228" i="1" s="1"/>
  <c r="BG227" i="1"/>
  <c r="BH227" i="1"/>
  <c r="CJ225" i="1"/>
  <c r="CJ226" i="1"/>
  <c r="CK225" i="1" s="1"/>
  <c r="BZ225" i="1"/>
  <c r="CA225" i="1" s="1"/>
  <c r="BZ226" i="1"/>
  <c r="CA226" i="1" s="1"/>
  <c r="BO225" i="1"/>
  <c r="BO226" i="1"/>
  <c r="BG226" i="1"/>
  <c r="BH226" i="1"/>
  <c r="CD226" i="1"/>
  <c r="CE226" i="1" s="1"/>
  <c r="CG226" i="1"/>
  <c r="BG225" i="1"/>
  <c r="BH225" i="1"/>
  <c r="CD225" i="1"/>
  <c r="CE225" i="1" s="1"/>
  <c r="CG225" i="1"/>
  <c r="AE225" i="1"/>
  <c r="AE226" i="1"/>
  <c r="BP226" i="1"/>
  <c r="BP225" i="1"/>
  <c r="T225" i="1"/>
  <c r="U225" i="1" s="1"/>
  <c r="T226" i="1"/>
  <c r="U226" i="1" s="1"/>
  <c r="BG224" i="1"/>
  <c r="BH224" i="1"/>
  <c r="BG223" i="1"/>
  <c r="BH223" i="1"/>
  <c r="BG222" i="1"/>
  <c r="BH222" i="1"/>
  <c r="BG221" i="1"/>
  <c r="BH221" i="1"/>
  <c r="BZ221" i="1"/>
  <c r="CA221" i="1" s="1"/>
  <c r="CD221" i="1"/>
  <c r="CE221" i="1" s="1"/>
  <c r="CG221" i="1"/>
  <c r="CJ221" i="1"/>
  <c r="CK221" i="1"/>
  <c r="CL221" i="1" s="1"/>
  <c r="BZ222" i="1"/>
  <c r="CA222" i="1" s="1"/>
  <c r="CD222" i="1"/>
  <c r="CE222" i="1" s="1"/>
  <c r="CG222" i="1"/>
  <c r="CJ222" i="1"/>
  <c r="CK223" i="1" s="1"/>
  <c r="CL223" i="1" s="1"/>
  <c r="BZ223" i="1"/>
  <c r="CA223" i="1" s="1"/>
  <c r="CD223" i="1"/>
  <c r="CE223" i="1" s="1"/>
  <c r="CG223" i="1"/>
  <c r="CJ223" i="1"/>
  <c r="BZ224" i="1"/>
  <c r="CA224" i="1" s="1"/>
  <c r="CD224" i="1"/>
  <c r="CE224" i="1" s="1"/>
  <c r="CG224" i="1"/>
  <c r="CJ224" i="1"/>
  <c r="CK224" i="1" s="1"/>
  <c r="CL224" i="1" s="1"/>
  <c r="BO221" i="1"/>
  <c r="BO222" i="1"/>
  <c r="BO223" i="1"/>
  <c r="BO224" i="1"/>
  <c r="BP222" i="1"/>
  <c r="BP223" i="1"/>
  <c r="BP224" i="1"/>
  <c r="AE221" i="1"/>
  <c r="AE222" i="1"/>
  <c r="AE223" i="1"/>
  <c r="AE224" i="1"/>
  <c r="T221" i="1"/>
  <c r="U221" i="1" s="1"/>
  <c r="T222" i="1"/>
  <c r="U222" i="1" s="1"/>
  <c r="T223" i="1"/>
  <c r="U223" i="1" s="1"/>
  <c r="T224" i="1"/>
  <c r="U224" i="1" s="1"/>
  <c r="BP221" i="1"/>
  <c r="BZ219" i="1"/>
  <c r="CA219" i="1" s="1"/>
  <c r="CD219" i="1"/>
  <c r="CE219" i="1" s="1"/>
  <c r="CG219" i="1"/>
  <c r="CJ219" i="1"/>
  <c r="CK220" i="1" s="1"/>
  <c r="CL220" i="1" s="1"/>
  <c r="BZ220" i="1"/>
  <c r="CA220" i="1" s="1"/>
  <c r="CD220" i="1"/>
  <c r="CE220" i="1" s="1"/>
  <c r="CG220" i="1"/>
  <c r="CJ220" i="1"/>
  <c r="BP219" i="1"/>
  <c r="BP220" i="1"/>
  <c r="BO219" i="1"/>
  <c r="BO220" i="1"/>
  <c r="BG220" i="1"/>
  <c r="BH220" i="1"/>
  <c r="BG219" i="1"/>
  <c r="BH219" i="1"/>
  <c r="T219" i="1"/>
  <c r="U219" i="1" s="1"/>
  <c r="AE219" i="1"/>
  <c r="T220" i="1"/>
  <c r="U220" i="1" s="1"/>
  <c r="AE220" i="1"/>
  <c r="CJ218" i="1"/>
  <c r="CK218" i="1" s="1"/>
  <c r="CJ217" i="1"/>
  <c r="CK217" i="1" s="1"/>
  <c r="CJ216" i="1"/>
  <c r="CJ215" i="1"/>
  <c r="CK216" i="1" s="1"/>
  <c r="BP215" i="1"/>
  <c r="BP216" i="1"/>
  <c r="BP217" i="1"/>
  <c r="BP218" i="1"/>
  <c r="BO215" i="1"/>
  <c r="BO216" i="1"/>
  <c r="BO217" i="1"/>
  <c r="BO218" i="1"/>
  <c r="BZ218" i="1"/>
  <c r="CA218" i="1" s="1"/>
  <c r="BZ217" i="1"/>
  <c r="CA217" i="1" s="1"/>
  <c r="BZ216" i="1"/>
  <c r="CA216" i="1" s="1"/>
  <c r="BZ215" i="1"/>
  <c r="CA215" i="1" s="1"/>
  <c r="BG218" i="1"/>
  <c r="BH218" i="1"/>
  <c r="CD218" i="1"/>
  <c r="CE218" i="1" s="1"/>
  <c r="CG218" i="1"/>
  <c r="BG217" i="1"/>
  <c r="BH217" i="1"/>
  <c r="CD217" i="1"/>
  <c r="CE217" i="1" s="1"/>
  <c r="CG217" i="1"/>
  <c r="BG216" i="1"/>
  <c r="BH216" i="1"/>
  <c r="CD216" i="1"/>
  <c r="CE216" i="1" s="1"/>
  <c r="CG216" i="1"/>
  <c r="BG215" i="1"/>
  <c r="BH215" i="1"/>
  <c r="CG215" i="1" s="1"/>
  <c r="T218" i="1"/>
  <c r="U218" i="1" s="1"/>
  <c r="T217" i="1"/>
  <c r="U217" i="1" s="1"/>
  <c r="T216" i="1"/>
  <c r="U216" i="1" s="1"/>
  <c r="AE215" i="1"/>
  <c r="AE216" i="1"/>
  <c r="AE217" i="1"/>
  <c r="AE218" i="1"/>
  <c r="T215" i="1"/>
  <c r="U215" i="1" s="1"/>
  <c r="CK234" i="1" l="1"/>
  <c r="CL234" i="1" s="1"/>
  <c r="CK226" i="1"/>
  <c r="CM226" i="1" s="1"/>
  <c r="CH226" i="1" s="1"/>
  <c r="CK232" i="1"/>
  <c r="CL232" i="1" s="1"/>
  <c r="CK219" i="1"/>
  <c r="CL219" i="1" s="1"/>
  <c r="CK222" i="1"/>
  <c r="CL222" i="1" s="1"/>
  <c r="CK228" i="1"/>
  <c r="CL228" i="1" s="1"/>
  <c r="CD232" i="1"/>
  <c r="CE232" i="1" s="1"/>
  <c r="CK215" i="1"/>
  <c r="CL215" i="1" s="1"/>
  <c r="CM215" i="1" s="1"/>
  <c r="CD228" i="1"/>
  <c r="CE228" i="1" s="1"/>
  <c r="CK229" i="1"/>
  <c r="CL229" i="1" s="1"/>
  <c r="CK233" i="1"/>
  <c r="CL233" i="1" s="1"/>
  <c r="CK231" i="1"/>
  <c r="CL231" i="1" s="1"/>
  <c r="CK227" i="1"/>
  <c r="CL227" i="1" s="1"/>
  <c r="CG231" i="1"/>
  <c r="CK230" i="1"/>
  <c r="CM230" i="1" s="1"/>
  <c r="CH230" i="1" s="1"/>
  <c r="CD215" i="1"/>
  <c r="CE215" i="1" s="1"/>
  <c r="CM235" i="1"/>
  <c r="CH235" i="1" s="1"/>
  <c r="CL235" i="1"/>
  <c r="CL225" i="1"/>
  <c r="CM225" i="1"/>
  <c r="CH225" i="1" s="1"/>
  <c r="CM224" i="1"/>
  <c r="CH224" i="1" s="1"/>
  <c r="CM223" i="1"/>
  <c r="CH223" i="1" s="1"/>
  <c r="CM221" i="1"/>
  <c r="CH221" i="1" s="1"/>
  <c r="CM220" i="1"/>
  <c r="CH220" i="1" s="1"/>
  <c r="CL218" i="1"/>
  <c r="CM218" i="1"/>
  <c r="CH218" i="1" s="1"/>
  <c r="CL217" i="1"/>
  <c r="CM217" i="1"/>
  <c r="CH217" i="1" s="1"/>
  <c r="CM216" i="1"/>
  <c r="CH216" i="1" s="1"/>
  <c r="CL216" i="1"/>
  <c r="CM234" i="1" l="1"/>
  <c r="CH234" i="1" s="1"/>
  <c r="CM232" i="1"/>
  <c r="CH232" i="1" s="1"/>
  <c r="CL226" i="1"/>
  <c r="CM222" i="1"/>
  <c r="CH222" i="1" s="1"/>
  <c r="CM219" i="1"/>
  <c r="CH219" i="1" s="1"/>
  <c r="CM228" i="1"/>
  <c r="CH228" i="1" s="1"/>
  <c r="CM227" i="1"/>
  <c r="CH227" i="1" s="1"/>
  <c r="CM229" i="1"/>
  <c r="CH229" i="1" s="1"/>
  <c r="CM231" i="1"/>
  <c r="CH231" i="1" s="1"/>
  <c r="CM233" i="1"/>
  <c r="CH233" i="1" s="1"/>
  <c r="CL230" i="1"/>
  <c r="BZ213" i="1"/>
  <c r="CA213" i="1" s="1"/>
  <c r="CD213" i="1"/>
  <c r="CE213" i="1" s="1"/>
  <c r="CG213" i="1"/>
  <c r="CJ213" i="1"/>
  <c r="BZ214" i="1"/>
  <c r="CA214" i="1" s="1"/>
  <c r="CD214" i="1"/>
  <c r="CE214" i="1" s="1"/>
  <c r="CG214" i="1"/>
  <c r="CJ214" i="1"/>
  <c r="CK214" i="1"/>
  <c r="CL214" i="1" s="1"/>
  <c r="BP213" i="1"/>
  <c r="BP214" i="1"/>
  <c r="BO213" i="1"/>
  <c r="BO214" i="1"/>
  <c r="BG214" i="1"/>
  <c r="BH214" i="1"/>
  <c r="BG213" i="1"/>
  <c r="BH213" i="1"/>
  <c r="T213" i="1"/>
  <c r="U213" i="1" s="1"/>
  <c r="AE213" i="1"/>
  <c r="T214" i="1"/>
  <c r="U214" i="1" s="1"/>
  <c r="AE214" i="1"/>
  <c r="BZ211" i="1"/>
  <c r="CA211" i="1" s="1"/>
  <c r="CD211" i="1"/>
  <c r="CE211" i="1"/>
  <c r="CG211" i="1"/>
  <c r="CJ211" i="1"/>
  <c r="BZ212" i="1"/>
  <c r="CA212" i="1" s="1"/>
  <c r="CJ212" i="1"/>
  <c r="CK212" i="1" s="1"/>
  <c r="CL212" i="1" s="1"/>
  <c r="BP211" i="1"/>
  <c r="BP212" i="1"/>
  <c r="BO211" i="1"/>
  <c r="BO212" i="1"/>
  <c r="BG212" i="1"/>
  <c r="BH212" i="1"/>
  <c r="CG212" i="1" s="1"/>
  <c r="BG211" i="1"/>
  <c r="BH211" i="1"/>
  <c r="T211" i="1"/>
  <c r="U211" i="1" s="1"/>
  <c r="AE211" i="1"/>
  <c r="T212" i="1"/>
  <c r="U212" i="1" s="1"/>
  <c r="AE212" i="1"/>
  <c r="CK211" i="1" l="1"/>
  <c r="CL211" i="1" s="1"/>
  <c r="CK213" i="1"/>
  <c r="CM213" i="1" s="1"/>
  <c r="CH213" i="1" s="1"/>
  <c r="CD212" i="1"/>
  <c r="CE212" i="1" s="1"/>
  <c r="CH215" i="1"/>
  <c r="CM214" i="1"/>
  <c r="CH214" i="1" s="1"/>
  <c r="CM212" i="1"/>
  <c r="CH212" i="1" s="1"/>
  <c r="CM211" i="1" l="1"/>
  <c r="CH211" i="1" s="1"/>
  <c r="CL213" i="1"/>
  <c r="BZ210" i="1"/>
  <c r="CA210" i="1" s="1"/>
  <c r="CD210" i="1"/>
  <c r="CE210" i="1" s="1"/>
  <c r="CG210" i="1"/>
  <c r="CJ210" i="1"/>
  <c r="CK210" i="1" s="1"/>
  <c r="CM210" i="1" s="1"/>
  <c r="CH210" i="1" s="1"/>
  <c r="BO210" i="1"/>
  <c r="BG210" i="1"/>
  <c r="BH210" i="1"/>
  <c r="T210" i="1"/>
  <c r="U210" i="1" s="1"/>
  <c r="AE210" i="1"/>
  <c r="BP210" i="1"/>
  <c r="CG195" i="1"/>
  <c r="CJ195" i="1"/>
  <c r="CJ196" i="1"/>
  <c r="CK195" i="1" s="1"/>
  <c r="CL195" i="1" s="1"/>
  <c r="CG197" i="1"/>
  <c r="CJ197" i="1"/>
  <c r="CG198" i="1"/>
  <c r="CJ198" i="1"/>
  <c r="CG199" i="1"/>
  <c r="CJ199" i="1"/>
  <c r="CG200" i="1"/>
  <c r="CJ200" i="1"/>
  <c r="CG201" i="1"/>
  <c r="CJ201" i="1"/>
  <c r="CG202" i="1"/>
  <c r="CJ202" i="1"/>
  <c r="CG203" i="1"/>
  <c r="CJ203" i="1"/>
  <c r="CG204" i="1"/>
  <c r="CJ204" i="1"/>
  <c r="CG205" i="1"/>
  <c r="CJ205" i="1"/>
  <c r="CG206" i="1"/>
  <c r="CJ206" i="1"/>
  <c r="CK205" i="1" s="1"/>
  <c r="CM205" i="1" s="1"/>
  <c r="CH205" i="1" s="1"/>
  <c r="CG207" i="1"/>
  <c r="CJ207" i="1"/>
  <c r="CG208" i="1"/>
  <c r="CJ208" i="1"/>
  <c r="CJ209" i="1"/>
  <c r="CK209" i="1" s="1"/>
  <c r="CD195" i="1"/>
  <c r="CE195" i="1" s="1"/>
  <c r="CD197" i="1"/>
  <c r="CE197" i="1" s="1"/>
  <c r="CD198" i="1"/>
  <c r="CE198" i="1" s="1"/>
  <c r="CD199" i="1"/>
  <c r="CE199" i="1" s="1"/>
  <c r="CD200" i="1"/>
  <c r="CE200" i="1" s="1"/>
  <c r="CD201" i="1"/>
  <c r="CE201" i="1" s="1"/>
  <c r="CD202" i="1"/>
  <c r="CE202" i="1" s="1"/>
  <c r="CD203" i="1"/>
  <c r="CE203" i="1" s="1"/>
  <c r="CD204" i="1"/>
  <c r="CE204" i="1" s="1"/>
  <c r="CD205" i="1"/>
  <c r="CE205" i="1" s="1"/>
  <c r="CD206" i="1"/>
  <c r="CE206" i="1" s="1"/>
  <c r="CD207" i="1"/>
  <c r="CE207" i="1" s="1"/>
  <c r="CD208" i="1"/>
  <c r="CE208" i="1" s="1"/>
  <c r="BZ200" i="1"/>
  <c r="CA200" i="1" s="1"/>
  <c r="BZ201" i="1"/>
  <c r="CA201" i="1" s="1"/>
  <c r="BZ202" i="1"/>
  <c r="CA202" i="1" s="1"/>
  <c r="BZ203" i="1"/>
  <c r="CA203" i="1" s="1"/>
  <c r="BZ204" i="1"/>
  <c r="CA204" i="1" s="1"/>
  <c r="BZ205" i="1"/>
  <c r="CA205" i="1" s="1"/>
  <c r="BZ206" i="1"/>
  <c r="CA206" i="1" s="1"/>
  <c r="BZ207" i="1"/>
  <c r="CA207" i="1" s="1"/>
  <c r="BZ208" i="1"/>
  <c r="CA208" i="1" s="1"/>
  <c r="BZ209" i="1"/>
  <c r="CA209" i="1" s="1"/>
  <c r="BO200" i="1"/>
  <c r="BO201" i="1"/>
  <c r="BO202" i="1"/>
  <c r="BO203" i="1"/>
  <c r="BO204" i="1"/>
  <c r="BO205" i="1"/>
  <c r="BO206" i="1"/>
  <c r="BO207" i="1"/>
  <c r="BO208" i="1"/>
  <c r="BO209" i="1"/>
  <c r="BG205" i="1"/>
  <c r="BH205" i="1"/>
  <c r="BG206" i="1"/>
  <c r="BH206" i="1"/>
  <c r="BG207" i="1"/>
  <c r="BH207" i="1"/>
  <c r="BG208" i="1"/>
  <c r="BH208" i="1"/>
  <c r="BG209" i="1"/>
  <c r="BH209" i="1"/>
  <c r="BG204" i="1"/>
  <c r="BH204" i="1"/>
  <c r="BG203" i="1"/>
  <c r="BH203" i="1"/>
  <c r="BG202" i="1"/>
  <c r="BH202" i="1"/>
  <c r="BG201" i="1"/>
  <c r="BH201" i="1"/>
  <c r="BG200" i="1"/>
  <c r="BH200" i="1"/>
  <c r="T209" i="1"/>
  <c r="U209" i="1" s="1"/>
  <c r="AE209" i="1"/>
  <c r="T207" i="1"/>
  <c r="U207" i="1" s="1"/>
  <c r="AE207" i="1"/>
  <c r="T208" i="1"/>
  <c r="U208" i="1" s="1"/>
  <c r="AE208" i="1"/>
  <c r="T205" i="1"/>
  <c r="U205" i="1" s="1"/>
  <c r="AE205" i="1"/>
  <c r="T206" i="1"/>
  <c r="U206" i="1" s="1"/>
  <c r="AE206" i="1"/>
  <c r="BP209" i="1"/>
  <c r="BP188" i="1"/>
  <c r="BP189" i="1"/>
  <c r="BP190" i="1"/>
  <c r="BP191" i="1"/>
  <c r="BP192" i="1"/>
  <c r="BP193" i="1"/>
  <c r="BP194" i="1"/>
  <c r="BP195" i="1"/>
  <c r="BP196" i="1"/>
  <c r="BP197" i="1"/>
  <c r="BP198" i="1"/>
  <c r="BP199" i="1"/>
  <c r="BP200" i="1"/>
  <c r="BP201" i="1"/>
  <c r="BP202" i="1"/>
  <c r="BP203" i="1"/>
  <c r="BP204" i="1"/>
  <c r="BP205" i="1"/>
  <c r="BP206" i="1"/>
  <c r="BP207" i="1"/>
  <c r="BP208" i="1"/>
  <c r="BO197" i="1"/>
  <c r="BO198" i="1"/>
  <c r="BO199" i="1"/>
  <c r="BZ199" i="1"/>
  <c r="CA199" i="1" s="1"/>
  <c r="BZ198" i="1"/>
  <c r="CA198" i="1" s="1"/>
  <c r="BZ197" i="1"/>
  <c r="CA197" i="1" s="1"/>
  <c r="BG199" i="1"/>
  <c r="BH199" i="1"/>
  <c r="BG198" i="1"/>
  <c r="BH198" i="1"/>
  <c r="BG197" i="1"/>
  <c r="BH197" i="1"/>
  <c r="BO195" i="1"/>
  <c r="BO196" i="1"/>
  <c r="BZ196" i="1"/>
  <c r="CA196" i="1" s="1"/>
  <c r="BZ195" i="1"/>
  <c r="CA195" i="1" s="1"/>
  <c r="BG196" i="1"/>
  <c r="BH196" i="1"/>
  <c r="CG196" i="1" s="1"/>
  <c r="BG195" i="1"/>
  <c r="BH195" i="1"/>
  <c r="T202" i="1"/>
  <c r="U202" i="1" s="1"/>
  <c r="AE202" i="1"/>
  <c r="T203" i="1"/>
  <c r="U203" i="1" s="1"/>
  <c r="AE203" i="1"/>
  <c r="T204" i="1"/>
  <c r="U204" i="1" s="1"/>
  <c r="AE204" i="1"/>
  <c r="T201" i="1"/>
  <c r="U201" i="1" s="1"/>
  <c r="AE201" i="1"/>
  <c r="T200" i="1"/>
  <c r="U200" i="1" s="1"/>
  <c r="AE200" i="1"/>
  <c r="CK206" i="1" l="1"/>
  <c r="CL206" i="1" s="1"/>
  <c r="CK208" i="1"/>
  <c r="CM208" i="1" s="1"/>
  <c r="CH208" i="1" s="1"/>
  <c r="CK196" i="1"/>
  <c r="CL196" i="1" s="1"/>
  <c r="CK207" i="1"/>
  <c r="CL207" i="1" s="1"/>
  <c r="CK198" i="1"/>
  <c r="CM198" i="1" s="1"/>
  <c r="CH198" i="1" s="1"/>
  <c r="CK201" i="1"/>
  <c r="CL201" i="1" s="1"/>
  <c r="CD196" i="1"/>
  <c r="CE196" i="1" s="1"/>
  <c r="CK200" i="1"/>
  <c r="CL200" i="1" s="1"/>
  <c r="CK203" i="1"/>
  <c r="CM203" i="1" s="1"/>
  <c r="CH203" i="1" s="1"/>
  <c r="CK197" i="1"/>
  <c r="CK202" i="1"/>
  <c r="CG209" i="1"/>
  <c r="CD209" i="1"/>
  <c r="CE209" i="1" s="1"/>
  <c r="CL210" i="1"/>
  <c r="CK204" i="1"/>
  <c r="CK199" i="1"/>
  <c r="CM195" i="1"/>
  <c r="CH195" i="1" s="1"/>
  <c r="CL205" i="1"/>
  <c r="CL209" i="1"/>
  <c r="CM209" i="1" s="1"/>
  <c r="CH209" i="1" s="1"/>
  <c r="CM206" i="1" l="1"/>
  <c r="CH206" i="1" s="1"/>
  <c r="CL208" i="1"/>
  <c r="CM196" i="1"/>
  <c r="CH196" i="1" s="1"/>
  <c r="CM207" i="1"/>
  <c r="CH207" i="1" s="1"/>
  <c r="CL198" i="1"/>
  <c r="CM201" i="1"/>
  <c r="CH201" i="1" s="1"/>
  <c r="CM200" i="1"/>
  <c r="CH200" i="1" s="1"/>
  <c r="CL203" i="1"/>
  <c r="CL197" i="1"/>
  <c r="CM197" i="1"/>
  <c r="CH197" i="1" s="1"/>
  <c r="CM202" i="1"/>
  <c r="CH202" i="1" s="1"/>
  <c r="CL202" i="1"/>
  <c r="CM204" i="1"/>
  <c r="CH204" i="1" s="1"/>
  <c r="CL204" i="1"/>
  <c r="CL199" i="1"/>
  <c r="CM199" i="1"/>
  <c r="CH199" i="1" s="1"/>
  <c r="AE197" i="1"/>
  <c r="AE198" i="1"/>
  <c r="AE199" i="1"/>
  <c r="T198" i="1"/>
  <c r="U198" i="1" s="1"/>
  <c r="T199" i="1"/>
  <c r="U199" i="1" s="1"/>
  <c r="T196" i="1"/>
  <c r="U196" i="1" s="1"/>
  <c r="T197" i="1"/>
  <c r="U197" i="1" s="1"/>
  <c r="AE195" i="1"/>
  <c r="T195" i="1"/>
  <c r="U195" i="1" s="1"/>
  <c r="BP4" i="1"/>
  <c r="BP5" i="1"/>
  <c r="BP6" i="1"/>
  <c r="BP7" i="1"/>
  <c r="BP8" i="1"/>
  <c r="BP9" i="1"/>
  <c r="BP10" i="1"/>
  <c r="BP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1" i="1"/>
  <c r="BP112" i="1"/>
  <c r="BP113" i="1"/>
  <c r="BP114" i="1"/>
  <c r="BP115" i="1"/>
  <c r="BP116" i="1"/>
  <c r="BP117" i="1"/>
  <c r="BP118" i="1"/>
  <c r="BP119" i="1"/>
  <c r="BP120" i="1"/>
  <c r="BP121" i="1"/>
  <c r="BP122" i="1"/>
  <c r="BP123" i="1"/>
  <c r="BP124" i="1"/>
  <c r="BP125" i="1"/>
  <c r="BP126" i="1"/>
  <c r="BP127" i="1"/>
  <c r="BP128" i="1"/>
  <c r="BP129" i="1"/>
  <c r="BP130" i="1"/>
  <c r="BP131" i="1"/>
  <c r="BP132" i="1"/>
  <c r="BP133" i="1"/>
  <c r="BP134" i="1"/>
  <c r="BP135" i="1"/>
  <c r="BP136" i="1"/>
  <c r="BP137" i="1"/>
  <c r="BP138" i="1"/>
  <c r="BP139" i="1"/>
  <c r="BP140" i="1"/>
  <c r="BP141" i="1"/>
  <c r="BP142" i="1"/>
  <c r="BP143" i="1"/>
  <c r="BP144" i="1"/>
  <c r="BP145" i="1"/>
  <c r="BP146" i="1"/>
  <c r="BP147" i="1"/>
  <c r="BP148" i="1"/>
  <c r="BP149" i="1"/>
  <c r="BP150" i="1"/>
  <c r="BP151" i="1"/>
  <c r="BP152" i="1"/>
  <c r="BP153" i="1"/>
  <c r="BP154" i="1"/>
  <c r="BP155" i="1"/>
  <c r="BP156" i="1"/>
  <c r="BP157" i="1"/>
  <c r="BP158" i="1"/>
  <c r="BP159" i="1"/>
  <c r="BP160" i="1"/>
  <c r="BP161" i="1"/>
  <c r="BP162" i="1"/>
  <c r="BP163" i="1"/>
  <c r="BP164" i="1"/>
  <c r="BP165" i="1"/>
  <c r="BP166" i="1"/>
  <c r="BP167" i="1"/>
  <c r="BP168" i="1"/>
  <c r="BP169" i="1"/>
  <c r="BP170" i="1"/>
  <c r="BP171" i="1"/>
  <c r="BP172" i="1"/>
  <c r="BP173" i="1"/>
  <c r="BP174" i="1"/>
  <c r="BP175" i="1"/>
  <c r="BP176" i="1"/>
  <c r="BP177" i="1"/>
  <c r="BP178" i="1"/>
  <c r="BP179" i="1"/>
  <c r="BP180" i="1"/>
  <c r="BP181" i="1"/>
  <c r="BP182" i="1"/>
  <c r="BP183" i="1"/>
  <c r="BP184" i="1"/>
  <c r="BP185" i="1"/>
  <c r="BP186" i="1"/>
  <c r="BP187" i="1"/>
  <c r="BP3" i="1"/>
  <c r="BZ193" i="1"/>
  <c r="CA193" i="1" s="1"/>
  <c r="CJ193" i="1"/>
  <c r="BZ194" i="1"/>
  <c r="CA194" i="1" s="1"/>
  <c r="CD194" i="1"/>
  <c r="CE194" i="1" s="1"/>
  <c r="CG194" i="1"/>
  <c r="CJ194" i="1"/>
  <c r="BO193" i="1"/>
  <c r="BO194" i="1"/>
  <c r="BG194" i="1"/>
  <c r="BH194" i="1"/>
  <c r="BG193" i="1"/>
  <c r="BH193" i="1"/>
  <c r="T193" i="1"/>
  <c r="U193" i="1" s="1"/>
  <c r="AE193" i="1"/>
  <c r="T194" i="1"/>
  <c r="U194" i="1" s="1"/>
  <c r="AE194" i="1"/>
  <c r="BZ191" i="1"/>
  <c r="CA191" i="1" s="1"/>
  <c r="CJ191" i="1"/>
  <c r="BZ192" i="1"/>
  <c r="CA192" i="1" s="1"/>
  <c r="CD192" i="1"/>
  <c r="CE192" i="1" s="1"/>
  <c r="CG192" i="1"/>
  <c r="CJ192" i="1"/>
  <c r="BO191" i="1"/>
  <c r="BO192" i="1"/>
  <c r="BG192" i="1"/>
  <c r="BH192" i="1"/>
  <c r="T192" i="1"/>
  <c r="U192" i="1" s="1"/>
  <c r="AE192" i="1"/>
  <c r="BG191" i="1"/>
  <c r="BH191" i="1"/>
  <c r="AE191" i="1"/>
  <c r="T191" i="1"/>
  <c r="U191" i="1" s="1"/>
  <c r="CK191" i="1" l="1"/>
  <c r="CL191" i="1" s="1"/>
  <c r="CK193" i="1"/>
  <c r="CL193" i="1" s="1"/>
  <c r="CK192" i="1"/>
  <c r="CM192" i="1" s="1"/>
  <c r="CH192" i="1" s="1"/>
  <c r="CK194" i="1"/>
  <c r="CM194" i="1" s="1"/>
  <c r="CH194" i="1" s="1"/>
  <c r="CG193" i="1"/>
  <c r="CD193" i="1"/>
  <c r="CE193" i="1" s="1"/>
  <c r="CG191" i="1"/>
  <c r="CD191" i="1"/>
  <c r="CE191" i="1" s="1"/>
  <c r="BZ189" i="1"/>
  <c r="CA189" i="1" s="1"/>
  <c r="CD189" i="1"/>
  <c r="CE189" i="1" s="1"/>
  <c r="CG189" i="1"/>
  <c r="CJ189" i="1"/>
  <c r="BZ190" i="1"/>
  <c r="CA190" i="1" s="1"/>
  <c r="CJ190" i="1"/>
  <c r="CK189" i="1" s="1"/>
  <c r="CL189" i="1" s="1"/>
  <c r="BO189" i="1"/>
  <c r="BO190" i="1"/>
  <c r="BG190" i="1"/>
  <c r="BH190" i="1"/>
  <c r="BG189" i="1"/>
  <c r="BH189" i="1"/>
  <c r="T189" i="1"/>
  <c r="U189" i="1" s="1"/>
  <c r="AE189" i="1"/>
  <c r="T190" i="1"/>
  <c r="U190" i="1" s="1"/>
  <c r="AE190" i="1"/>
  <c r="BZ186" i="1"/>
  <c r="CA186" i="1" s="1"/>
  <c r="CD186" i="1"/>
  <c r="CE186" i="1" s="1"/>
  <c r="CG186" i="1"/>
  <c r="CJ186" i="1"/>
  <c r="BZ187" i="1"/>
  <c r="CA187" i="1" s="1"/>
  <c r="CD187" i="1"/>
  <c r="CE187" i="1" s="1"/>
  <c r="CG187" i="1"/>
  <c r="CJ187" i="1"/>
  <c r="BZ188" i="1"/>
  <c r="CA188" i="1" s="1"/>
  <c r="CD188" i="1"/>
  <c r="CE188" i="1" s="1"/>
  <c r="CG188" i="1"/>
  <c r="CJ188" i="1"/>
  <c r="BO186" i="1"/>
  <c r="BO187" i="1"/>
  <c r="BO188" i="1"/>
  <c r="BG188" i="1"/>
  <c r="BH188" i="1"/>
  <c r="BG187" i="1"/>
  <c r="BH187" i="1"/>
  <c r="BG186" i="1"/>
  <c r="BH186" i="1"/>
  <c r="T186" i="1"/>
  <c r="U186" i="1" s="1"/>
  <c r="AE186" i="1"/>
  <c r="T187" i="1"/>
  <c r="U187" i="1" s="1"/>
  <c r="AE187" i="1"/>
  <c r="T188" i="1"/>
  <c r="U188" i="1" s="1"/>
  <c r="AE188" i="1"/>
  <c r="CM191" i="1" l="1"/>
  <c r="CH191" i="1" s="1"/>
  <c r="CM193" i="1"/>
  <c r="CH193" i="1" s="1"/>
  <c r="CK190" i="1"/>
  <c r="CL190" i="1" s="1"/>
  <c r="CL192" i="1"/>
  <c r="CK188" i="1"/>
  <c r="CL188" i="1" s="1"/>
  <c r="CL194" i="1"/>
  <c r="CK187" i="1"/>
  <c r="CK186" i="1"/>
  <c r="CD190" i="1"/>
  <c r="CE190" i="1" s="1"/>
  <c r="CG190" i="1"/>
  <c r="CM189" i="1"/>
  <c r="CH189" i="1" s="1"/>
  <c r="CM190" i="1" l="1"/>
  <c r="CH190" i="1" s="1"/>
  <c r="CM188" i="1"/>
  <c r="CH188" i="1" s="1"/>
  <c r="CM187" i="1"/>
  <c r="CH187" i="1" s="1"/>
  <c r="CL187" i="1"/>
  <c r="CL186" i="1"/>
  <c r="CM186" i="1"/>
  <c r="CH186" i="1" s="1"/>
  <c r="BZ184" i="1"/>
  <c r="CA184" i="1" s="1"/>
  <c r="CD184" i="1"/>
  <c r="CE184" i="1" s="1"/>
  <c r="CG184" i="1"/>
  <c r="CJ184" i="1"/>
  <c r="BZ185" i="1"/>
  <c r="CA185" i="1" s="1"/>
  <c r="CD185" i="1"/>
  <c r="CE185" i="1" s="1"/>
  <c r="CG185" i="1"/>
  <c r="CJ185" i="1"/>
  <c r="BO184" i="1"/>
  <c r="BO185" i="1"/>
  <c r="BG185" i="1"/>
  <c r="BH185" i="1"/>
  <c r="BG184" i="1"/>
  <c r="BH184" i="1"/>
  <c r="T185" i="1"/>
  <c r="U185" i="1" s="1"/>
  <c r="AE185" i="1"/>
  <c r="T184" i="1"/>
  <c r="U184" i="1" s="1"/>
  <c r="AE184" i="1"/>
  <c r="BZ183" i="1"/>
  <c r="CA183" i="1" s="1"/>
  <c r="CD183" i="1"/>
  <c r="CE183" i="1" s="1"/>
  <c r="CG183" i="1"/>
  <c r="CJ183" i="1"/>
  <c r="CK183" i="1"/>
  <c r="CL183" i="1" s="1"/>
  <c r="BO183" i="1"/>
  <c r="BG183" i="1"/>
  <c r="BH183" i="1"/>
  <c r="T183" i="1"/>
  <c r="U183" i="1" s="1"/>
  <c r="AE183" i="1"/>
  <c r="BZ181" i="1"/>
  <c r="CA181" i="1" s="1"/>
  <c r="CD181" i="1"/>
  <c r="CE181" i="1" s="1"/>
  <c r="CG181" i="1"/>
  <c r="CJ181" i="1"/>
  <c r="CK182" i="1" s="1"/>
  <c r="CL182" i="1" s="1"/>
  <c r="BZ182" i="1"/>
  <c r="CA182" i="1" s="1"/>
  <c r="CD182" i="1"/>
  <c r="CE182" i="1" s="1"/>
  <c r="CG182" i="1"/>
  <c r="CJ182" i="1"/>
  <c r="BO181" i="1"/>
  <c r="BO182" i="1"/>
  <c r="BG182" i="1"/>
  <c r="BH182" i="1"/>
  <c r="BG181" i="1"/>
  <c r="BH181" i="1"/>
  <c r="T181" i="1"/>
  <c r="U181" i="1" s="1"/>
  <c r="AE181" i="1"/>
  <c r="T182" i="1"/>
  <c r="U182" i="1" s="1"/>
  <c r="AE182" i="1"/>
  <c r="CK184" i="1" l="1"/>
  <c r="CM184" i="1" s="1"/>
  <c r="CH184" i="1" s="1"/>
  <c r="CK181" i="1"/>
  <c r="CM181" i="1" s="1"/>
  <c r="CH181" i="1" s="1"/>
  <c r="CK185" i="1"/>
  <c r="CM183" i="1"/>
  <c r="CH183" i="1" s="1"/>
  <c r="CM182" i="1"/>
  <c r="CH182" i="1" s="1"/>
  <c r="BZ179" i="1"/>
  <c r="CA179" i="1" s="1"/>
  <c r="CD179" i="1"/>
  <c r="CE179" i="1" s="1"/>
  <c r="CG179" i="1"/>
  <c r="CJ179" i="1"/>
  <c r="BZ180" i="1"/>
  <c r="CA180" i="1" s="1"/>
  <c r="CJ180" i="1"/>
  <c r="CK179" i="1" s="1"/>
  <c r="CL179" i="1" s="1"/>
  <c r="BO179" i="1"/>
  <c r="BO180" i="1"/>
  <c r="BG180" i="1"/>
  <c r="BH180" i="1"/>
  <c r="CD180" i="1" s="1"/>
  <c r="CE180" i="1" s="1"/>
  <c r="BG179" i="1"/>
  <c r="BH179" i="1"/>
  <c r="T179" i="1"/>
  <c r="U179" i="1" s="1"/>
  <c r="AE179" i="1"/>
  <c r="T180" i="1"/>
  <c r="U180" i="1" s="1"/>
  <c r="AE180" i="1"/>
  <c r="CL184" i="1" l="1"/>
  <c r="CK180" i="1"/>
  <c r="CL180" i="1" s="1"/>
  <c r="CL181" i="1"/>
  <c r="CL185" i="1"/>
  <c r="CM185" i="1"/>
  <c r="CH185" i="1" s="1"/>
  <c r="CG180" i="1"/>
  <c r="CM179" i="1"/>
  <c r="CH179" i="1" s="1"/>
  <c r="CM180" i="1" l="1"/>
  <c r="CH180" i="1" s="1"/>
  <c r="BZ177" i="1"/>
  <c r="CA177" i="1" s="1"/>
  <c r="CJ177" i="1"/>
  <c r="CK177" i="1" s="1"/>
  <c r="BZ178" i="1"/>
  <c r="CA178" i="1" s="1"/>
  <c r="CD178" i="1"/>
  <c r="CE178" i="1" s="1"/>
  <c r="CG178" i="1"/>
  <c r="CJ178" i="1"/>
  <c r="BO177" i="1"/>
  <c r="BO178" i="1"/>
  <c r="BG178" i="1"/>
  <c r="BH178" i="1"/>
  <c r="BG177" i="1"/>
  <c r="BH177" i="1"/>
  <c r="CD177" i="1" s="1"/>
  <c r="CE177" i="1" s="1"/>
  <c r="T177" i="1"/>
  <c r="U177" i="1" s="1"/>
  <c r="AE177" i="1"/>
  <c r="T178" i="1"/>
  <c r="U178" i="1" s="1"/>
  <c r="AE178" i="1"/>
  <c r="BZ176" i="1"/>
  <c r="CA176" i="1" s="1"/>
  <c r="CD176" i="1"/>
  <c r="CE176" i="1" s="1"/>
  <c r="CG176" i="1"/>
  <c r="CJ176" i="1"/>
  <c r="CK176" i="1"/>
  <c r="CM176" i="1" s="1"/>
  <c r="CH176" i="1" s="1"/>
  <c r="BO176" i="1"/>
  <c r="BG176" i="1"/>
  <c r="BH176" i="1"/>
  <c r="T176" i="1"/>
  <c r="U176" i="1" s="1"/>
  <c r="AE176" i="1"/>
  <c r="CK178" i="1" l="1"/>
  <c r="CL178" i="1" s="1"/>
  <c r="CG177" i="1"/>
  <c r="CL177" i="1"/>
  <c r="CM177" i="1" s="1"/>
  <c r="CH177" i="1" s="1"/>
  <c r="CL176" i="1"/>
  <c r="CM178" i="1" l="1"/>
  <c r="CH178" i="1" s="1"/>
  <c r="BZ168" i="1"/>
  <c r="CA168" i="1" s="1"/>
  <c r="CD168" i="1"/>
  <c r="CE168" i="1" s="1"/>
  <c r="CG168" i="1"/>
  <c r="CJ168" i="1"/>
  <c r="CK168" i="1"/>
  <c r="CL168" i="1" s="1"/>
  <c r="BZ169" i="1"/>
  <c r="CA169" i="1" s="1"/>
  <c r="CD169" i="1"/>
  <c r="CE169" i="1" s="1"/>
  <c r="CG169" i="1"/>
  <c r="CJ169" i="1"/>
  <c r="BZ170" i="1"/>
  <c r="CA170" i="1" s="1"/>
  <c r="CD170" i="1"/>
  <c r="CE170" i="1" s="1"/>
  <c r="CG170" i="1"/>
  <c r="CJ170" i="1"/>
  <c r="BZ171" i="1"/>
  <c r="CA171" i="1" s="1"/>
  <c r="CD171" i="1"/>
  <c r="CE171" i="1" s="1"/>
  <c r="CG171" i="1"/>
  <c r="CJ171" i="1"/>
  <c r="BZ172" i="1"/>
  <c r="CA172" i="1" s="1"/>
  <c r="CD172" i="1"/>
  <c r="CE172" i="1" s="1"/>
  <c r="CG172" i="1"/>
  <c r="CJ172" i="1"/>
  <c r="BZ173" i="1"/>
  <c r="CA173" i="1" s="1"/>
  <c r="CD173" i="1"/>
  <c r="CE173" i="1" s="1"/>
  <c r="CG173" i="1"/>
  <c r="CJ173" i="1"/>
  <c r="BZ174" i="1"/>
  <c r="CA174" i="1" s="1"/>
  <c r="CD174" i="1"/>
  <c r="CE174" i="1" s="1"/>
  <c r="CG174" i="1"/>
  <c r="CJ174" i="1"/>
  <c r="BZ175" i="1"/>
  <c r="CA175" i="1" s="1"/>
  <c r="CD175" i="1"/>
  <c r="CE175" i="1" s="1"/>
  <c r="CG175" i="1"/>
  <c r="CJ175" i="1"/>
  <c r="BO174" i="1"/>
  <c r="BO175" i="1"/>
  <c r="BG175" i="1"/>
  <c r="BH175" i="1"/>
  <c r="T174" i="1"/>
  <c r="U174" i="1" s="1"/>
  <c r="AE174" i="1"/>
  <c r="T175" i="1"/>
  <c r="U175" i="1" s="1"/>
  <c r="AE175" i="1"/>
  <c r="BG174" i="1"/>
  <c r="BH174" i="1"/>
  <c r="BO172" i="1"/>
  <c r="BO173" i="1"/>
  <c r="BG173" i="1"/>
  <c r="BH173" i="1"/>
  <c r="BG172" i="1"/>
  <c r="BH172" i="1"/>
  <c r="CK169" i="1" l="1"/>
  <c r="CK174" i="1"/>
  <c r="CL174" i="1" s="1"/>
  <c r="CK170" i="1"/>
  <c r="CL170" i="1" s="1"/>
  <c r="CK173" i="1"/>
  <c r="CL173" i="1" s="1"/>
  <c r="CK171" i="1"/>
  <c r="CL171" i="1" s="1"/>
  <c r="CK175" i="1"/>
  <c r="CL175" i="1" s="1"/>
  <c r="CK172" i="1"/>
  <c r="CL172" i="1" s="1"/>
  <c r="CM168" i="1"/>
  <c r="CH168" i="1" s="1"/>
  <c r="T172" i="1"/>
  <c r="U172" i="1" s="1"/>
  <c r="AE172" i="1"/>
  <c r="T173" i="1"/>
  <c r="U173" i="1" s="1"/>
  <c r="AE173" i="1"/>
  <c r="BO170" i="1"/>
  <c r="BO171" i="1"/>
  <c r="BO169" i="1"/>
  <c r="BO168" i="1"/>
  <c r="BG171" i="1"/>
  <c r="BH171" i="1"/>
  <c r="BG170" i="1"/>
  <c r="BH170" i="1"/>
  <c r="AE168" i="1"/>
  <c r="AE169" i="1"/>
  <c r="AE170" i="1"/>
  <c r="AE171" i="1"/>
  <c r="T168" i="1"/>
  <c r="U168" i="1" s="1"/>
  <c r="T169" i="1"/>
  <c r="U169" i="1" s="1"/>
  <c r="T170" i="1"/>
  <c r="U170" i="1" s="1"/>
  <c r="T171" i="1"/>
  <c r="U171" i="1" s="1"/>
  <c r="BG169" i="1"/>
  <c r="BH169" i="1"/>
  <c r="BG168" i="1"/>
  <c r="BH168" i="1"/>
  <c r="BZ167" i="1"/>
  <c r="CA167" i="1" s="1"/>
  <c r="CD167" i="1"/>
  <c r="CE167" i="1" s="1"/>
  <c r="CG167" i="1"/>
  <c r="CJ167" i="1"/>
  <c r="CK167" i="1" s="1"/>
  <c r="CL167" i="1" s="1"/>
  <c r="BO167" i="1"/>
  <c r="BG167" i="1"/>
  <c r="BH167" i="1"/>
  <c r="T167" i="1"/>
  <c r="U167" i="1" s="1"/>
  <c r="AE167" i="1"/>
  <c r="BZ163" i="1"/>
  <c r="CA163" i="1" s="1"/>
  <c r="CD163" i="1"/>
  <c r="CE163" i="1" s="1"/>
  <c r="CG163" i="1"/>
  <c r="CJ163" i="1"/>
  <c r="BZ164" i="1"/>
  <c r="CA164" i="1" s="1"/>
  <c r="CJ164" i="1"/>
  <c r="BZ165" i="1"/>
  <c r="CA165" i="1" s="1"/>
  <c r="CD165" i="1"/>
  <c r="CE165" i="1" s="1"/>
  <c r="CG165" i="1"/>
  <c r="CJ165" i="1"/>
  <c r="BZ166" i="1"/>
  <c r="CA166" i="1" s="1"/>
  <c r="CD166" i="1"/>
  <c r="CE166" i="1" s="1"/>
  <c r="CG166" i="1"/>
  <c r="CJ166" i="1"/>
  <c r="BO165" i="1"/>
  <c r="BO166" i="1"/>
  <c r="BG166" i="1"/>
  <c r="BH166" i="1"/>
  <c r="BG165" i="1"/>
  <c r="BH165" i="1"/>
  <c r="BO164" i="1"/>
  <c r="BG164" i="1"/>
  <c r="BH164" i="1"/>
  <c r="CD164" i="1" s="1"/>
  <c r="CE164" i="1" s="1"/>
  <c r="BO163" i="1"/>
  <c r="BG163" i="1"/>
  <c r="BH163" i="1"/>
  <c r="AE165" i="1"/>
  <c r="AE166" i="1"/>
  <c r="T165" i="1"/>
  <c r="U165" i="1" s="1"/>
  <c r="T166" i="1"/>
  <c r="U166" i="1" s="1"/>
  <c r="T163" i="1"/>
  <c r="U163" i="1" s="1"/>
  <c r="AE163" i="1"/>
  <c r="T164" i="1"/>
  <c r="U164" i="1" s="1"/>
  <c r="AE164" i="1"/>
  <c r="BZ162" i="1"/>
  <c r="CA162" i="1" s="1"/>
  <c r="CD162" i="1"/>
  <c r="CE162" i="1" s="1"/>
  <c r="CG162" i="1"/>
  <c r="CJ162" i="1"/>
  <c r="BO162" i="1"/>
  <c r="BG162" i="1"/>
  <c r="BH162" i="1"/>
  <c r="T162" i="1"/>
  <c r="U162" i="1" s="1"/>
  <c r="AE162" i="1"/>
  <c r="BZ161" i="1"/>
  <c r="CA161" i="1" s="1"/>
  <c r="CD161" i="1"/>
  <c r="CE161" i="1" s="1"/>
  <c r="CG161" i="1"/>
  <c r="CJ161" i="1"/>
  <c r="BO161" i="1"/>
  <c r="BG161" i="1"/>
  <c r="BH161" i="1"/>
  <c r="T161" i="1"/>
  <c r="U161" i="1" s="1"/>
  <c r="AE161" i="1"/>
  <c r="BZ160" i="1"/>
  <c r="CA160" i="1" s="1"/>
  <c r="CD160" i="1"/>
  <c r="CE160" i="1" s="1"/>
  <c r="CG160" i="1"/>
  <c r="CJ160" i="1"/>
  <c r="CK160" i="1" s="1"/>
  <c r="CL160" i="1" s="1"/>
  <c r="BO160" i="1"/>
  <c r="BG160" i="1"/>
  <c r="BH160" i="1"/>
  <c r="AE160" i="1"/>
  <c r="AF159" i="1"/>
  <c r="AG159" i="1"/>
  <c r="T160" i="1"/>
  <c r="U160" i="1" s="1"/>
  <c r="CL169" i="1" l="1"/>
  <c r="CM169" i="1"/>
  <c r="CH169" i="1" s="1"/>
  <c r="CM174" i="1"/>
  <c r="CH174" i="1" s="1"/>
  <c r="CM170" i="1"/>
  <c r="CH170" i="1" s="1"/>
  <c r="CM173" i="1"/>
  <c r="CH173" i="1" s="1"/>
  <c r="CM171" i="1"/>
  <c r="CH171" i="1" s="1"/>
  <c r="CM175" i="1"/>
  <c r="CH175" i="1" s="1"/>
  <c r="CM172" i="1"/>
  <c r="CH172" i="1" s="1"/>
  <c r="CK166" i="1"/>
  <c r="CM166" i="1" s="1"/>
  <c r="CH166" i="1" s="1"/>
  <c r="CK164" i="1"/>
  <c r="CL164" i="1" s="1"/>
  <c r="CK165" i="1"/>
  <c r="CL165" i="1" s="1"/>
  <c r="CK162" i="1"/>
  <c r="CL162" i="1" s="1"/>
  <c r="CK161" i="1"/>
  <c r="CL161" i="1" s="1"/>
  <c r="CK163" i="1"/>
  <c r="CL163" i="1" s="1"/>
  <c r="CG164" i="1"/>
  <c r="CM167" i="1"/>
  <c r="CH167" i="1" s="1"/>
  <c r="CM160" i="1"/>
  <c r="CH160" i="1" s="1"/>
  <c r="BZ158" i="1"/>
  <c r="CA158" i="1" s="1"/>
  <c r="CD158" i="1"/>
  <c r="CE158" i="1" s="1"/>
  <c r="CG158" i="1"/>
  <c r="CJ158" i="1"/>
  <c r="BZ159" i="1"/>
  <c r="CA159" i="1" s="1"/>
  <c r="CD159" i="1"/>
  <c r="CE159" i="1" s="1"/>
  <c r="CG159" i="1"/>
  <c r="CJ159" i="1"/>
  <c r="BO158" i="1"/>
  <c r="BO159" i="1"/>
  <c r="T158" i="1"/>
  <c r="U158" i="1" s="1"/>
  <c r="AE158" i="1"/>
  <c r="T159" i="1"/>
  <c r="U159" i="1" s="1"/>
  <c r="AE159" i="1"/>
  <c r="BG159" i="1"/>
  <c r="BH159" i="1"/>
  <c r="BG158" i="1"/>
  <c r="BH158" i="1"/>
  <c r="BZ157" i="1"/>
  <c r="CA157" i="1" s="1"/>
  <c r="CJ157" i="1"/>
  <c r="CK157" i="1" s="1"/>
  <c r="CL157" i="1" s="1"/>
  <c r="BO157" i="1"/>
  <c r="BG157" i="1"/>
  <c r="BH157" i="1"/>
  <c r="CG157" i="1" s="1"/>
  <c r="T157" i="1"/>
  <c r="U157" i="1" s="1"/>
  <c r="AE157" i="1"/>
  <c r="BZ155" i="1"/>
  <c r="CA155" i="1" s="1"/>
  <c r="CD155" i="1"/>
  <c r="CE155" i="1" s="1"/>
  <c r="CG155" i="1"/>
  <c r="CJ155" i="1"/>
  <c r="BZ156" i="1"/>
  <c r="CA156" i="1" s="1"/>
  <c r="CD156" i="1"/>
  <c r="CE156" i="1" s="1"/>
  <c r="CG156" i="1"/>
  <c r="CJ156" i="1"/>
  <c r="BO155" i="1"/>
  <c r="BO156" i="1"/>
  <c r="BG156" i="1"/>
  <c r="BH156" i="1"/>
  <c r="BG155" i="1"/>
  <c r="BH155" i="1"/>
  <c r="T155" i="1"/>
  <c r="U155" i="1" s="1"/>
  <c r="AE155" i="1"/>
  <c r="T156" i="1"/>
  <c r="U156" i="1" s="1"/>
  <c r="AE156" i="1"/>
  <c r="CL166" i="1" l="1"/>
  <c r="CM164" i="1"/>
  <c r="CH164" i="1" s="1"/>
  <c r="CK155" i="1"/>
  <c r="CL155" i="1" s="1"/>
  <c r="CM162" i="1"/>
  <c r="CH162" i="1" s="1"/>
  <c r="CM165" i="1"/>
  <c r="CH165" i="1" s="1"/>
  <c r="CM161" i="1"/>
  <c r="CH161" i="1" s="1"/>
  <c r="CM163" i="1"/>
  <c r="CH163" i="1" s="1"/>
  <c r="CK158" i="1"/>
  <c r="CL158" i="1" s="1"/>
  <c r="CK156" i="1"/>
  <c r="CL156" i="1" s="1"/>
  <c r="CD157" i="1"/>
  <c r="CE157" i="1" s="1"/>
  <c r="CK159" i="1"/>
  <c r="CL159" i="1" s="1"/>
  <c r="CM157" i="1"/>
  <c r="CH157" i="1" s="1"/>
  <c r="CM155" i="1" l="1"/>
  <c r="CH155" i="1" s="1"/>
  <c r="CM158" i="1"/>
  <c r="CH158" i="1" s="1"/>
  <c r="CM156" i="1"/>
  <c r="CH156" i="1" s="1"/>
  <c r="CM159" i="1"/>
  <c r="CH159" i="1" s="1"/>
  <c r="BZ153" i="1" l="1"/>
  <c r="CA153" i="1" s="1"/>
  <c r="CD153" i="1"/>
  <c r="CE153" i="1" s="1"/>
  <c r="CG153" i="1"/>
  <c r="CJ153" i="1"/>
  <c r="BZ154" i="1"/>
  <c r="CA154" i="1" s="1"/>
  <c r="CJ154" i="1"/>
  <c r="BO153" i="1"/>
  <c r="BO154" i="1"/>
  <c r="BG154" i="1"/>
  <c r="BH154" i="1"/>
  <c r="CG154" i="1" s="1"/>
  <c r="BG153" i="1"/>
  <c r="BH153" i="1"/>
  <c r="T153" i="1"/>
  <c r="U153" i="1" s="1"/>
  <c r="AE153" i="1"/>
  <c r="T154" i="1"/>
  <c r="U154" i="1" s="1"/>
  <c r="AE154" i="1"/>
  <c r="BZ151" i="1"/>
  <c r="CA151" i="1" s="1"/>
  <c r="CJ151" i="1"/>
  <c r="BZ152" i="1"/>
  <c r="CA152" i="1" s="1"/>
  <c r="CD152" i="1"/>
  <c r="CE152" i="1" s="1"/>
  <c r="CG152" i="1"/>
  <c r="CJ152" i="1"/>
  <c r="BO151" i="1"/>
  <c r="BO152" i="1"/>
  <c r="BG152" i="1"/>
  <c r="BH152" i="1"/>
  <c r="BG151" i="1"/>
  <c r="BH151" i="1"/>
  <c r="CG151" i="1" s="1"/>
  <c r="T151" i="1"/>
  <c r="U151" i="1" s="1"/>
  <c r="AE151" i="1"/>
  <c r="T152" i="1"/>
  <c r="U152" i="1" s="1"/>
  <c r="AE152" i="1"/>
  <c r="BZ149" i="1"/>
  <c r="CA149" i="1" s="1"/>
  <c r="CJ149" i="1"/>
  <c r="BZ150" i="1"/>
  <c r="CA150" i="1" s="1"/>
  <c r="CJ150" i="1"/>
  <c r="BO149" i="1"/>
  <c r="BO150" i="1"/>
  <c r="BG150" i="1"/>
  <c r="BH150" i="1"/>
  <c r="CG150" i="1" s="1"/>
  <c r="BG149" i="1"/>
  <c r="BH149" i="1"/>
  <c r="CD149" i="1" s="1"/>
  <c r="CE149" i="1" s="1"/>
  <c r="T149" i="1"/>
  <c r="U149" i="1" s="1"/>
  <c r="AE149" i="1"/>
  <c r="T150" i="1"/>
  <c r="U150" i="1" s="1"/>
  <c r="AE150" i="1"/>
  <c r="CK151" i="1" l="1"/>
  <c r="CL151" i="1" s="1"/>
  <c r="CK152" i="1"/>
  <c r="CL152" i="1" s="1"/>
  <c r="CK154" i="1"/>
  <c r="CL154" i="1" s="1"/>
  <c r="CD154" i="1"/>
  <c r="CE154" i="1" s="1"/>
  <c r="CK150" i="1"/>
  <c r="CL150" i="1" s="1"/>
  <c r="CK153" i="1"/>
  <c r="CM153" i="1" s="1"/>
  <c r="CH153" i="1" s="1"/>
  <c r="CK149" i="1"/>
  <c r="CL149" i="1" s="1"/>
  <c r="CM149" i="1" s="1"/>
  <c r="CH149" i="1" s="1"/>
  <c r="CD151" i="1"/>
  <c r="CE151" i="1" s="1"/>
  <c r="CD150" i="1"/>
  <c r="CE150" i="1" s="1"/>
  <c r="CG149" i="1"/>
  <c r="CM151" i="1" l="1"/>
  <c r="CH151" i="1" s="1"/>
  <c r="CM152" i="1"/>
  <c r="CH152" i="1" s="1"/>
  <c r="CM154" i="1"/>
  <c r="CH154" i="1" s="1"/>
  <c r="CM150" i="1"/>
  <c r="CH150" i="1" s="1"/>
  <c r="CL153" i="1"/>
  <c r="BZ147" i="1"/>
  <c r="CA147" i="1" s="1"/>
  <c r="CD147" i="1"/>
  <c r="CE147" i="1" s="1"/>
  <c r="CG147" i="1"/>
  <c r="CJ147" i="1"/>
  <c r="BZ148" i="1"/>
  <c r="CA148" i="1" s="1"/>
  <c r="CD148" i="1"/>
  <c r="CE148" i="1" s="1"/>
  <c r="CG148" i="1"/>
  <c r="CJ148" i="1"/>
  <c r="BO147" i="1"/>
  <c r="BO148" i="1"/>
  <c r="BG148" i="1"/>
  <c r="BH148" i="1"/>
  <c r="BG147" i="1"/>
  <c r="BH147" i="1"/>
  <c r="T147" i="1"/>
  <c r="U147" i="1" s="1"/>
  <c r="AE147" i="1"/>
  <c r="T148" i="1"/>
  <c r="U148" i="1" s="1"/>
  <c r="AE148" i="1"/>
  <c r="BZ145" i="1"/>
  <c r="CA145" i="1" s="1"/>
  <c r="CD145" i="1"/>
  <c r="CE145" i="1" s="1"/>
  <c r="CG145" i="1"/>
  <c r="CJ145" i="1"/>
  <c r="BZ146" i="1"/>
  <c r="CA146" i="1" s="1"/>
  <c r="CJ146" i="1"/>
  <c r="BO145" i="1"/>
  <c r="BO146" i="1"/>
  <c r="BG146" i="1"/>
  <c r="BH146" i="1"/>
  <c r="CG146" i="1" s="1"/>
  <c r="BG145" i="1"/>
  <c r="BH145" i="1"/>
  <c r="T145" i="1"/>
  <c r="U145" i="1" s="1"/>
  <c r="AE145" i="1"/>
  <c r="T146" i="1"/>
  <c r="U146" i="1" s="1"/>
  <c r="AE146" i="1"/>
  <c r="BZ143" i="1"/>
  <c r="CA143" i="1" s="1"/>
  <c r="CJ143" i="1"/>
  <c r="BZ144" i="1"/>
  <c r="CA144" i="1" s="1"/>
  <c r="CD144" i="1"/>
  <c r="CE144" i="1" s="1"/>
  <c r="CG144" i="1"/>
  <c r="CJ144" i="1"/>
  <c r="BO143" i="1"/>
  <c r="BO144" i="1"/>
  <c r="BG144" i="1"/>
  <c r="BH144" i="1"/>
  <c r="BG143" i="1"/>
  <c r="BH143" i="1"/>
  <c r="CG143" i="1" s="1"/>
  <c r="T143" i="1"/>
  <c r="U143" i="1" s="1"/>
  <c r="AE143" i="1"/>
  <c r="T144" i="1"/>
  <c r="U144" i="1" s="1"/>
  <c r="AE144" i="1"/>
  <c r="CK145" i="1" l="1"/>
  <c r="CL145" i="1" s="1"/>
  <c r="CK144" i="1"/>
  <c r="CM144" i="1" s="1"/>
  <c r="CH144" i="1" s="1"/>
  <c r="CK147" i="1"/>
  <c r="CL147" i="1" s="1"/>
  <c r="CD143" i="1"/>
  <c r="CE143" i="1" s="1"/>
  <c r="CK143" i="1"/>
  <c r="CL143" i="1" s="1"/>
  <c r="CK148" i="1"/>
  <c r="CM148" i="1" s="1"/>
  <c r="CH148" i="1" s="1"/>
  <c r="CK146" i="1"/>
  <c r="CL146" i="1" s="1"/>
  <c r="CD146" i="1"/>
  <c r="CE146" i="1" s="1"/>
  <c r="CL144" i="1" l="1"/>
  <c r="CM145" i="1"/>
  <c r="CH145" i="1" s="1"/>
  <c r="CM147" i="1"/>
  <c r="CH147" i="1" s="1"/>
  <c r="CM143" i="1"/>
  <c r="CH143" i="1" s="1"/>
  <c r="CM146" i="1"/>
  <c r="CH146" i="1" s="1"/>
  <c r="CL148" i="1"/>
  <c r="BZ141" i="1"/>
  <c r="CA141" i="1" s="1"/>
  <c r="CJ141" i="1"/>
  <c r="BZ142" i="1"/>
  <c r="CA142" i="1" s="1"/>
  <c r="CD142" i="1"/>
  <c r="CE142" i="1" s="1"/>
  <c r="CG142" i="1"/>
  <c r="CJ142" i="1"/>
  <c r="BO141" i="1"/>
  <c r="BO142" i="1"/>
  <c r="BG142" i="1"/>
  <c r="BH142" i="1"/>
  <c r="BG141" i="1"/>
  <c r="BH141" i="1"/>
  <c r="CD141" i="1" s="1"/>
  <c r="CE141" i="1" s="1"/>
  <c r="T141" i="1"/>
  <c r="U141" i="1" s="1"/>
  <c r="AE141" i="1"/>
  <c r="T142" i="1"/>
  <c r="U142" i="1" s="1"/>
  <c r="AE142" i="1"/>
  <c r="BZ139" i="1"/>
  <c r="CA139" i="1" s="1"/>
  <c r="CD139" i="1"/>
  <c r="CE139" i="1" s="1"/>
  <c r="CG139" i="1"/>
  <c r="CJ139" i="1"/>
  <c r="BZ140" i="1"/>
  <c r="CA140" i="1" s="1"/>
  <c r="CD140" i="1"/>
  <c r="CE140" i="1" s="1"/>
  <c r="CG140" i="1"/>
  <c r="CJ140" i="1"/>
  <c r="BO139" i="1"/>
  <c r="BO140" i="1"/>
  <c r="BG140" i="1"/>
  <c r="BH140" i="1"/>
  <c r="BG139" i="1"/>
  <c r="BH139" i="1"/>
  <c r="T139" i="1"/>
  <c r="U139" i="1" s="1"/>
  <c r="AE139" i="1"/>
  <c r="T140" i="1"/>
  <c r="U140" i="1" s="1"/>
  <c r="AE140" i="1"/>
  <c r="BZ135" i="1"/>
  <c r="CA135" i="1" s="1"/>
  <c r="CD135" i="1"/>
  <c r="CE135" i="1" s="1"/>
  <c r="CG135" i="1"/>
  <c r="BZ136" i="1"/>
  <c r="CA136" i="1" s="1"/>
  <c r="CD136" i="1"/>
  <c r="CE136" i="1" s="1"/>
  <c r="CG136" i="1"/>
  <c r="BZ137" i="1"/>
  <c r="CA137" i="1" s="1"/>
  <c r="CD137" i="1"/>
  <c r="CE137" i="1" s="1"/>
  <c r="CG137" i="1"/>
  <c r="BZ138" i="1"/>
  <c r="CA138" i="1" s="1"/>
  <c r="CD138" i="1"/>
  <c r="CE138" i="1" s="1"/>
  <c r="CG138" i="1"/>
  <c r="BO135" i="1"/>
  <c r="BO136" i="1"/>
  <c r="BO137" i="1"/>
  <c r="BO138" i="1"/>
  <c r="BG138" i="1"/>
  <c r="BH138" i="1"/>
  <c r="CJ138" i="1"/>
  <c r="BG137" i="1"/>
  <c r="BH137" i="1"/>
  <c r="CJ137" i="1"/>
  <c r="BG136" i="1"/>
  <c r="BH136" i="1"/>
  <c r="CJ136" i="1"/>
  <c r="BG135" i="1"/>
  <c r="BH135" i="1"/>
  <c r="CJ135" i="1"/>
  <c r="T135" i="1"/>
  <c r="U135" i="1" s="1"/>
  <c r="AE135" i="1"/>
  <c r="T136" i="1"/>
  <c r="U136" i="1" s="1"/>
  <c r="AE136" i="1"/>
  <c r="T137" i="1"/>
  <c r="U137" i="1" s="1"/>
  <c r="AE137" i="1"/>
  <c r="T138" i="1"/>
  <c r="U138" i="1" s="1"/>
  <c r="AE138" i="1"/>
  <c r="BZ134" i="1"/>
  <c r="CA134" i="1" s="1"/>
  <c r="CD134" i="1"/>
  <c r="CE134" i="1" s="1"/>
  <c r="CG134" i="1"/>
  <c r="CJ134" i="1"/>
  <c r="CK134" i="1" s="1"/>
  <c r="CL134" i="1" s="1"/>
  <c r="BO134" i="1"/>
  <c r="BG134" i="1"/>
  <c r="BH134" i="1"/>
  <c r="T134" i="1"/>
  <c r="U134" i="1" s="1"/>
  <c r="AE134" i="1"/>
  <c r="BZ133" i="1"/>
  <c r="CA133" i="1" s="1"/>
  <c r="CD133" i="1"/>
  <c r="CE133" i="1" s="1"/>
  <c r="CG133" i="1"/>
  <c r="CJ133" i="1"/>
  <c r="CK133" i="1" s="1"/>
  <c r="CL133" i="1" s="1"/>
  <c r="BO133" i="1"/>
  <c r="BG133" i="1"/>
  <c r="BH133" i="1"/>
  <c r="T133" i="1"/>
  <c r="U133" i="1" s="1"/>
  <c r="AE133" i="1"/>
  <c r="CK137" i="1" l="1"/>
  <c r="CL137" i="1" s="1"/>
  <c r="CK135" i="1"/>
  <c r="CL135" i="1" s="1"/>
  <c r="CK139" i="1"/>
  <c r="CM139" i="1" s="1"/>
  <c r="CH139" i="1" s="1"/>
  <c r="CK136" i="1"/>
  <c r="CL136" i="1" s="1"/>
  <c r="CK140" i="1"/>
  <c r="CL140" i="1" s="1"/>
  <c r="CK138" i="1"/>
  <c r="CL138" i="1" s="1"/>
  <c r="CK142" i="1"/>
  <c r="CL142" i="1" s="1"/>
  <c r="CK141" i="1"/>
  <c r="CL141" i="1" s="1"/>
  <c r="CG141" i="1"/>
  <c r="CM134" i="1"/>
  <c r="CH134" i="1" s="1"/>
  <c r="CM133" i="1"/>
  <c r="CH133" i="1" s="1"/>
  <c r="CM137" i="1" l="1"/>
  <c r="CH137" i="1" s="1"/>
  <c r="CM135" i="1"/>
  <c r="CH135" i="1" s="1"/>
  <c r="CL139" i="1"/>
  <c r="CM136" i="1"/>
  <c r="CH136" i="1" s="1"/>
  <c r="CM140" i="1"/>
  <c r="CH140" i="1" s="1"/>
  <c r="CM138" i="1"/>
  <c r="CH138" i="1" s="1"/>
  <c r="CM142" i="1"/>
  <c r="CH142" i="1" s="1"/>
  <c r="CM141" i="1"/>
  <c r="CH141" i="1" s="1"/>
  <c r="BZ131" i="1"/>
  <c r="CA131" i="1" s="1"/>
  <c r="CD131" i="1"/>
  <c r="CE131" i="1" s="1"/>
  <c r="CG131" i="1"/>
  <c r="CJ131" i="1"/>
  <c r="BZ132" i="1"/>
  <c r="CA132" i="1" s="1"/>
  <c r="CD132" i="1"/>
  <c r="CE132" i="1" s="1"/>
  <c r="CG132" i="1"/>
  <c r="CJ132" i="1"/>
  <c r="BO131" i="1"/>
  <c r="BO132" i="1"/>
  <c r="BG132" i="1"/>
  <c r="BH132" i="1"/>
  <c r="BG131" i="1"/>
  <c r="BH131" i="1"/>
  <c r="T131" i="1"/>
  <c r="U131" i="1" s="1"/>
  <c r="AE131" i="1"/>
  <c r="T132" i="1"/>
  <c r="U132" i="1" s="1"/>
  <c r="AE132" i="1"/>
  <c r="BZ130" i="1"/>
  <c r="CA130" i="1" s="1"/>
  <c r="CD130" i="1"/>
  <c r="CE130" i="1" s="1"/>
  <c r="CG130" i="1"/>
  <c r="CJ130" i="1"/>
  <c r="CK130" i="1" s="1"/>
  <c r="CL130" i="1" s="1"/>
  <c r="BO130" i="1"/>
  <c r="BG130" i="1"/>
  <c r="BH130" i="1"/>
  <c r="T130" i="1"/>
  <c r="U130" i="1" s="1"/>
  <c r="AE130" i="1"/>
  <c r="BZ129" i="1"/>
  <c r="CA129" i="1" s="1"/>
  <c r="CD129" i="1"/>
  <c r="CE129" i="1" s="1"/>
  <c r="CG129" i="1"/>
  <c r="CJ129" i="1"/>
  <c r="CK129" i="1" s="1"/>
  <c r="CL129" i="1" s="1"/>
  <c r="BO129" i="1"/>
  <c r="BG129" i="1"/>
  <c r="BH129" i="1"/>
  <c r="T129" i="1"/>
  <c r="U129" i="1" s="1"/>
  <c r="AE129" i="1"/>
  <c r="BZ128" i="1"/>
  <c r="CA128" i="1" s="1"/>
  <c r="CD128" i="1"/>
  <c r="CE128" i="1" s="1"/>
  <c r="CG128" i="1"/>
  <c r="CJ128" i="1"/>
  <c r="CK128" i="1" s="1"/>
  <c r="CL128" i="1" s="1"/>
  <c r="BO128" i="1"/>
  <c r="BG128" i="1"/>
  <c r="BH128" i="1"/>
  <c r="T128" i="1"/>
  <c r="U128" i="1" s="1"/>
  <c r="AE128" i="1"/>
  <c r="CK132" i="1" l="1"/>
  <c r="CL132" i="1" s="1"/>
  <c r="CK131" i="1"/>
  <c r="CL131" i="1" s="1"/>
  <c r="CM130" i="1"/>
  <c r="CH130" i="1" s="1"/>
  <c r="CM129" i="1"/>
  <c r="CH129" i="1" s="1"/>
  <c r="CM128" i="1"/>
  <c r="CH128" i="1" s="1"/>
  <c r="BZ127" i="1"/>
  <c r="CA127" i="1" s="1"/>
  <c r="CD127" i="1"/>
  <c r="CE127" i="1" s="1"/>
  <c r="CG127" i="1"/>
  <c r="CJ127" i="1"/>
  <c r="CK127" i="1"/>
  <c r="CL127" i="1" s="1"/>
  <c r="BO127" i="1"/>
  <c r="BG127" i="1"/>
  <c r="BH127" i="1"/>
  <c r="T127" i="1"/>
  <c r="U127" i="1" s="1"/>
  <c r="AE127" i="1"/>
  <c r="BZ125" i="1"/>
  <c r="CA125" i="1" s="1"/>
  <c r="CD125" i="1"/>
  <c r="CE125" i="1" s="1"/>
  <c r="CG125" i="1"/>
  <c r="CJ125" i="1"/>
  <c r="BZ126" i="1"/>
  <c r="CA126" i="1" s="1"/>
  <c r="CJ126" i="1"/>
  <c r="BO125" i="1"/>
  <c r="BO126" i="1"/>
  <c r="BG126" i="1"/>
  <c r="BH126" i="1"/>
  <c r="CD126" i="1" s="1"/>
  <c r="CE126" i="1" s="1"/>
  <c r="BG125" i="1"/>
  <c r="BH125" i="1"/>
  <c r="T125" i="1"/>
  <c r="U125" i="1" s="1"/>
  <c r="AE125" i="1"/>
  <c r="T126" i="1"/>
  <c r="U126" i="1" s="1"/>
  <c r="AE126" i="1"/>
  <c r="BZ123" i="1"/>
  <c r="CA123" i="1" s="1"/>
  <c r="CD123" i="1"/>
  <c r="CE123" i="1" s="1"/>
  <c r="CG123" i="1"/>
  <c r="CJ123" i="1"/>
  <c r="BZ124" i="1"/>
  <c r="CA124" i="1" s="1"/>
  <c r="CD124" i="1"/>
  <c r="CE124" i="1" s="1"/>
  <c r="CG124" i="1"/>
  <c r="CJ124" i="1"/>
  <c r="BO123" i="1"/>
  <c r="BO124" i="1"/>
  <c r="BG124" i="1"/>
  <c r="BH124" i="1"/>
  <c r="BG123" i="1"/>
  <c r="BH123" i="1"/>
  <c r="T123" i="1"/>
  <c r="U123" i="1" s="1"/>
  <c r="AE123" i="1"/>
  <c r="T124" i="1"/>
  <c r="U124" i="1" s="1"/>
  <c r="AE124" i="1"/>
  <c r="CK126" i="1" l="1"/>
  <c r="CL126" i="1" s="1"/>
  <c r="CM126" i="1" s="1"/>
  <c r="CH126" i="1" s="1"/>
  <c r="CM132" i="1"/>
  <c r="CH132" i="1" s="1"/>
  <c r="CM131" i="1"/>
  <c r="CH131" i="1" s="1"/>
  <c r="CK123" i="1"/>
  <c r="CM123" i="1" s="1"/>
  <c r="CH123" i="1" s="1"/>
  <c r="CK125" i="1"/>
  <c r="CL125" i="1" s="1"/>
  <c r="CK124" i="1"/>
  <c r="CG126" i="1"/>
  <c r="CM127" i="1"/>
  <c r="CH127" i="1" s="1"/>
  <c r="BZ122" i="1"/>
  <c r="CA122" i="1" s="1"/>
  <c r="CD122" i="1"/>
  <c r="CE122" i="1" s="1"/>
  <c r="CG122" i="1"/>
  <c r="CJ122" i="1"/>
  <c r="CK122" i="1" s="1"/>
  <c r="CL122" i="1" s="1"/>
  <c r="BO122" i="1"/>
  <c r="BG122" i="1"/>
  <c r="BH122" i="1"/>
  <c r="T122" i="1"/>
  <c r="U122" i="1" s="1"/>
  <c r="AE122" i="1"/>
  <c r="BZ120" i="1"/>
  <c r="CA120" i="1" s="1"/>
  <c r="BZ121" i="1"/>
  <c r="CA121" i="1" s="1"/>
  <c r="CJ120" i="1"/>
  <c r="CD121" i="1"/>
  <c r="CE121" i="1" s="1"/>
  <c r="CG121" i="1"/>
  <c r="CJ121" i="1"/>
  <c r="BO120" i="1"/>
  <c r="BO121" i="1"/>
  <c r="BG121" i="1"/>
  <c r="BH121" i="1"/>
  <c r="BG120" i="1"/>
  <c r="BH120" i="1"/>
  <c r="CD120" i="1" s="1"/>
  <c r="CE120" i="1" s="1"/>
  <c r="T120" i="1"/>
  <c r="U120" i="1" s="1"/>
  <c r="AE120" i="1"/>
  <c r="T121" i="1"/>
  <c r="U121" i="1" s="1"/>
  <c r="AE121" i="1"/>
  <c r="W3" i="1"/>
  <c r="W4" i="1" s="1"/>
  <c r="BH4" i="1"/>
  <c r="CD4" i="1" s="1"/>
  <c r="BH5" i="1"/>
  <c r="BH6" i="1"/>
  <c r="BH7" i="1"/>
  <c r="BH8" i="1"/>
  <c r="BH9" i="1"/>
  <c r="BH10" i="1"/>
  <c r="CD10" i="1" s="1"/>
  <c r="CE10" i="1" s="1"/>
  <c r="BH11" i="1"/>
  <c r="BH12" i="1"/>
  <c r="BH13" i="1"/>
  <c r="BH14" i="1"/>
  <c r="BH15" i="1"/>
  <c r="BH16" i="1"/>
  <c r="BH17" i="1"/>
  <c r="BH18" i="1"/>
  <c r="BH19" i="1"/>
  <c r="BH20"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1" i="1"/>
  <c r="BH112" i="1"/>
  <c r="BH113" i="1"/>
  <c r="BH114" i="1"/>
  <c r="BH115" i="1"/>
  <c r="BH116" i="1"/>
  <c r="BH117" i="1"/>
  <c r="BH118" i="1"/>
  <c r="BH119" i="1"/>
  <c r="BH3" i="1"/>
  <c r="CD3" i="1"/>
  <c r="CE3" i="1" s="1"/>
  <c r="BI3" i="1"/>
  <c r="BJ3" i="1"/>
  <c r="CJ10" i="1"/>
  <c r="CG3" i="1"/>
  <c r="CG5" i="1"/>
  <c r="CG6" i="1"/>
  <c r="CG8" i="1"/>
  <c r="CG12" i="1"/>
  <c r="CG13" i="1"/>
  <c r="CG14" i="1"/>
  <c r="CG16" i="1"/>
  <c r="CG20" i="1"/>
  <c r="CG21" i="1"/>
  <c r="CG22" i="1"/>
  <c r="CG23" i="1"/>
  <c r="CG24" i="1"/>
  <c r="CG25" i="1"/>
  <c r="CG27" i="1"/>
  <c r="CG28" i="1"/>
  <c r="CG29" i="1"/>
  <c r="CG30" i="1"/>
  <c r="CG32" i="1"/>
  <c r="CG33" i="1"/>
  <c r="CG34" i="1"/>
  <c r="CG35" i="1"/>
  <c r="CG36" i="1"/>
  <c r="CG37" i="1"/>
  <c r="CG38" i="1"/>
  <c r="CG40" i="1"/>
  <c r="CG44" i="1"/>
  <c r="CG46" i="1"/>
  <c r="CG47" i="1"/>
  <c r="CG49" i="1"/>
  <c r="CG51" i="1"/>
  <c r="CG53" i="1"/>
  <c r="CG55" i="1"/>
  <c r="CG56" i="1"/>
  <c r="CG58" i="1"/>
  <c r="CG59" i="1"/>
  <c r="CG60" i="1"/>
  <c r="CG61" i="1"/>
  <c r="CG64" i="1"/>
  <c r="CG65" i="1"/>
  <c r="CG66" i="1"/>
  <c r="CG68" i="1"/>
  <c r="CG69" i="1"/>
  <c r="CG70" i="1"/>
  <c r="CG71" i="1"/>
  <c r="CG73" i="1"/>
  <c r="CG75" i="1"/>
  <c r="CG76" i="1"/>
  <c r="CG78" i="1"/>
  <c r="CG79" i="1"/>
  <c r="CG80" i="1"/>
  <c r="CG81" i="1"/>
  <c r="CG82" i="1"/>
  <c r="CG83" i="1"/>
  <c r="CG84" i="1"/>
  <c r="CG86" i="1"/>
  <c r="CG87" i="1"/>
  <c r="CG89" i="1"/>
  <c r="CG94" i="1"/>
  <c r="CG96" i="1"/>
  <c r="CG97" i="1"/>
  <c r="CG99" i="1"/>
  <c r="CG100" i="1"/>
  <c r="CG101" i="1"/>
  <c r="CG102" i="1"/>
  <c r="CG103" i="1"/>
  <c r="CG105" i="1"/>
  <c r="CG106" i="1"/>
  <c r="CG107" i="1"/>
  <c r="CG108" i="1"/>
  <c r="CG109" i="1"/>
  <c r="CG110" i="1"/>
  <c r="CG111" i="1"/>
  <c r="CG112" i="1"/>
  <c r="CG114" i="1"/>
  <c r="CG115" i="1"/>
  <c r="CG116" i="1"/>
  <c r="CG117" i="1"/>
  <c r="BG10" i="1"/>
  <c r="CJ4" i="1"/>
  <c r="CJ5" i="1"/>
  <c r="CJ6" i="1"/>
  <c r="CJ7" i="1"/>
  <c r="CJ8" i="1"/>
  <c r="CJ9" i="1"/>
  <c r="CJ11" i="1"/>
  <c r="CJ12" i="1"/>
  <c r="CJ13" i="1"/>
  <c r="CJ14" i="1"/>
  <c r="CJ15" i="1"/>
  <c r="CJ16" i="1"/>
  <c r="CJ17" i="1"/>
  <c r="CJ18" i="1"/>
  <c r="CJ19" i="1"/>
  <c r="CJ20" i="1"/>
  <c r="CJ21" i="1"/>
  <c r="CJ22" i="1"/>
  <c r="CJ23" i="1"/>
  <c r="CJ24" i="1"/>
  <c r="CJ25" i="1"/>
  <c r="CJ26" i="1"/>
  <c r="CJ27" i="1"/>
  <c r="CJ28" i="1"/>
  <c r="CJ29" i="1"/>
  <c r="CJ30" i="1"/>
  <c r="CJ31" i="1"/>
  <c r="CJ32" i="1"/>
  <c r="CJ33" i="1"/>
  <c r="CJ34" i="1"/>
  <c r="CJ35" i="1"/>
  <c r="CJ36" i="1"/>
  <c r="CJ37" i="1"/>
  <c r="CJ38" i="1"/>
  <c r="CJ39" i="1"/>
  <c r="CJ40" i="1"/>
  <c r="CJ41" i="1"/>
  <c r="CJ42" i="1"/>
  <c r="CJ43" i="1"/>
  <c r="CJ44" i="1"/>
  <c r="CJ45" i="1"/>
  <c r="CJ46" i="1"/>
  <c r="CJ47" i="1"/>
  <c r="CJ48" i="1"/>
  <c r="CJ49" i="1"/>
  <c r="CJ50" i="1"/>
  <c r="CJ51" i="1"/>
  <c r="CJ52" i="1"/>
  <c r="CJ53" i="1"/>
  <c r="CJ54" i="1"/>
  <c r="CJ55" i="1"/>
  <c r="CJ56" i="1"/>
  <c r="CJ57" i="1"/>
  <c r="CJ58" i="1"/>
  <c r="CJ59" i="1"/>
  <c r="CJ60" i="1"/>
  <c r="CJ61" i="1"/>
  <c r="CJ62" i="1"/>
  <c r="CJ63" i="1"/>
  <c r="CJ64" i="1"/>
  <c r="CJ65" i="1"/>
  <c r="CJ66" i="1"/>
  <c r="CJ67" i="1"/>
  <c r="CJ68" i="1"/>
  <c r="CJ69" i="1"/>
  <c r="CJ70" i="1"/>
  <c r="CJ71" i="1"/>
  <c r="CJ72" i="1"/>
  <c r="CJ73" i="1"/>
  <c r="CJ74" i="1"/>
  <c r="CJ75" i="1"/>
  <c r="CJ76" i="1"/>
  <c r="CJ77" i="1"/>
  <c r="CJ78" i="1"/>
  <c r="CJ79" i="1"/>
  <c r="CJ80" i="1"/>
  <c r="CJ81" i="1"/>
  <c r="CJ82" i="1"/>
  <c r="CJ83" i="1"/>
  <c r="CJ84" i="1"/>
  <c r="CJ85" i="1"/>
  <c r="CJ86" i="1"/>
  <c r="CJ87" i="1"/>
  <c r="CJ88" i="1"/>
  <c r="CJ89" i="1"/>
  <c r="CJ90" i="1"/>
  <c r="CJ91" i="1"/>
  <c r="CJ92" i="1"/>
  <c r="CJ93" i="1"/>
  <c r="CJ94" i="1"/>
  <c r="CJ95" i="1"/>
  <c r="CJ96" i="1"/>
  <c r="CJ97" i="1"/>
  <c r="CJ98" i="1"/>
  <c r="CJ99" i="1"/>
  <c r="CJ100" i="1"/>
  <c r="CJ101" i="1"/>
  <c r="CJ102" i="1"/>
  <c r="CJ103" i="1"/>
  <c r="CJ104" i="1"/>
  <c r="CJ105" i="1"/>
  <c r="CJ106" i="1"/>
  <c r="CJ107" i="1"/>
  <c r="CJ108" i="1"/>
  <c r="CJ109" i="1"/>
  <c r="CJ110" i="1"/>
  <c r="CJ111" i="1"/>
  <c r="CJ112" i="1"/>
  <c r="CJ113" i="1"/>
  <c r="CJ114" i="1"/>
  <c r="CJ115" i="1"/>
  <c r="CJ116" i="1"/>
  <c r="CJ117" i="1"/>
  <c r="CJ118" i="1"/>
  <c r="CJ119" i="1"/>
  <c r="CJ3" i="1"/>
  <c r="CK121" i="1" l="1"/>
  <c r="CL121" i="1" s="1"/>
  <c r="CM125" i="1"/>
  <c r="CH125" i="1" s="1"/>
  <c r="CK120" i="1"/>
  <c r="CL120" i="1" s="1"/>
  <c r="CL123" i="1"/>
  <c r="CM124" i="1"/>
  <c r="CH124" i="1" s="1"/>
  <c r="CL124" i="1"/>
  <c r="CK10" i="1"/>
  <c r="CL10" i="1" s="1"/>
  <c r="CM10" i="1" s="1"/>
  <c r="CK7" i="1"/>
  <c r="CL7" i="1" s="1"/>
  <c r="CM122" i="1"/>
  <c r="CH122" i="1" s="1"/>
  <c r="CG120" i="1"/>
  <c r="CG10" i="1"/>
  <c r="CK4" i="1"/>
  <c r="CL4" i="1" s="1"/>
  <c r="CK8" i="1"/>
  <c r="CL8" i="1" s="1"/>
  <c r="CK29" i="1"/>
  <c r="CK39" i="1"/>
  <c r="CL39" i="1" s="1"/>
  <c r="CK42" i="1"/>
  <c r="CL42" i="1" s="1"/>
  <c r="CK43" i="1"/>
  <c r="CL43" i="1" s="1"/>
  <c r="CK49" i="1"/>
  <c r="CL49" i="1" s="1"/>
  <c r="CK67" i="1"/>
  <c r="CL67" i="1" s="1"/>
  <c r="CK105" i="1"/>
  <c r="CL105" i="1" s="1"/>
  <c r="CK113" i="1"/>
  <c r="CL113" i="1" s="1"/>
  <c r="CK11" i="1"/>
  <c r="CL11" i="1" s="1"/>
  <c r="CK20" i="1"/>
  <c r="CK30" i="1"/>
  <c r="CK36" i="1"/>
  <c r="CL36" i="1" s="1"/>
  <c r="CK40" i="1"/>
  <c r="CL40" i="1" s="1"/>
  <c r="CK50" i="1"/>
  <c r="CL50" i="1" s="1"/>
  <c r="CK70" i="1"/>
  <c r="CF3" i="1"/>
  <c r="CD5" i="1"/>
  <c r="CE5" i="1" s="1"/>
  <c r="CD6" i="1"/>
  <c r="CE6" i="1" s="1"/>
  <c r="CD8" i="1"/>
  <c r="CE8" i="1" s="1"/>
  <c r="CD12" i="1"/>
  <c r="CE12" i="1" s="1"/>
  <c r="CD13" i="1"/>
  <c r="CE13" i="1" s="1"/>
  <c r="CD14" i="1"/>
  <c r="CE14" i="1" s="1"/>
  <c r="CD16" i="1"/>
  <c r="CE16" i="1" s="1"/>
  <c r="CD20" i="1"/>
  <c r="CE20" i="1" s="1"/>
  <c r="CD21" i="1"/>
  <c r="CE21" i="1" s="1"/>
  <c r="CD22" i="1"/>
  <c r="CE22" i="1" s="1"/>
  <c r="CD23" i="1"/>
  <c r="CE23" i="1" s="1"/>
  <c r="CD24" i="1"/>
  <c r="CE24" i="1" s="1"/>
  <c r="CD25" i="1"/>
  <c r="CE25" i="1" s="1"/>
  <c r="CD27" i="1"/>
  <c r="CE27" i="1" s="1"/>
  <c r="CD28" i="1"/>
  <c r="CE28" i="1" s="1"/>
  <c r="CD29" i="1"/>
  <c r="CE29" i="1" s="1"/>
  <c r="CD30" i="1"/>
  <c r="CE30" i="1" s="1"/>
  <c r="CD32" i="1"/>
  <c r="CE32" i="1" s="1"/>
  <c r="CD33" i="1"/>
  <c r="CE33" i="1" s="1"/>
  <c r="CD34" i="1"/>
  <c r="CE34" i="1" s="1"/>
  <c r="CD35" i="1"/>
  <c r="CE35" i="1" s="1"/>
  <c r="CD36" i="1"/>
  <c r="CE36" i="1" s="1"/>
  <c r="CD37" i="1"/>
  <c r="CE37" i="1" s="1"/>
  <c r="CD38" i="1"/>
  <c r="CE38" i="1" s="1"/>
  <c r="CD40" i="1"/>
  <c r="CE40" i="1" s="1"/>
  <c r="CD44" i="1"/>
  <c r="CE44" i="1" s="1"/>
  <c r="CD46" i="1"/>
  <c r="CE46" i="1" s="1"/>
  <c r="CD47" i="1"/>
  <c r="CE47" i="1" s="1"/>
  <c r="CD49" i="1"/>
  <c r="CE49" i="1" s="1"/>
  <c r="CD51" i="1"/>
  <c r="CE51" i="1" s="1"/>
  <c r="CD53" i="1"/>
  <c r="CE53" i="1" s="1"/>
  <c r="CD55" i="1"/>
  <c r="CE55" i="1" s="1"/>
  <c r="CD56" i="1"/>
  <c r="CE56" i="1" s="1"/>
  <c r="CD58" i="1"/>
  <c r="CE58" i="1" s="1"/>
  <c r="CD59" i="1"/>
  <c r="CE59" i="1" s="1"/>
  <c r="CD60" i="1"/>
  <c r="CE60" i="1" s="1"/>
  <c r="CD61" i="1"/>
  <c r="CE61" i="1" s="1"/>
  <c r="CD64" i="1"/>
  <c r="CE64" i="1" s="1"/>
  <c r="CD65" i="1"/>
  <c r="CE65" i="1" s="1"/>
  <c r="CD66" i="1"/>
  <c r="CE66" i="1" s="1"/>
  <c r="CD68" i="1"/>
  <c r="CE68" i="1" s="1"/>
  <c r="CD69" i="1"/>
  <c r="CE69" i="1" s="1"/>
  <c r="CD70" i="1"/>
  <c r="CE70" i="1" s="1"/>
  <c r="CD71" i="1"/>
  <c r="CE71" i="1" s="1"/>
  <c r="CD73" i="1"/>
  <c r="CE73" i="1" s="1"/>
  <c r="CD75" i="1"/>
  <c r="CE75" i="1" s="1"/>
  <c r="CD76" i="1"/>
  <c r="CE76" i="1" s="1"/>
  <c r="CD78" i="1"/>
  <c r="CE78" i="1" s="1"/>
  <c r="CD79" i="1"/>
  <c r="CE79" i="1" s="1"/>
  <c r="CD80" i="1"/>
  <c r="CE80" i="1" s="1"/>
  <c r="CD81" i="1"/>
  <c r="CE81" i="1" s="1"/>
  <c r="CD82" i="1"/>
  <c r="CE82" i="1" s="1"/>
  <c r="CD83" i="1"/>
  <c r="CE83" i="1" s="1"/>
  <c r="CD84" i="1"/>
  <c r="CE84" i="1" s="1"/>
  <c r="CD86" i="1"/>
  <c r="CE86" i="1" s="1"/>
  <c r="CD87" i="1"/>
  <c r="CE87" i="1" s="1"/>
  <c r="CD89" i="1"/>
  <c r="CE89" i="1" s="1"/>
  <c r="CD94" i="1"/>
  <c r="CE94" i="1" s="1"/>
  <c r="CD96" i="1"/>
  <c r="CE96" i="1" s="1"/>
  <c r="CD97" i="1"/>
  <c r="CE97" i="1" s="1"/>
  <c r="CD99" i="1"/>
  <c r="CE99" i="1" s="1"/>
  <c r="CD100" i="1"/>
  <c r="CE100" i="1" s="1"/>
  <c r="CD101" i="1"/>
  <c r="CE101" i="1" s="1"/>
  <c r="CD102" i="1"/>
  <c r="CE102" i="1" s="1"/>
  <c r="CD103" i="1"/>
  <c r="CE103" i="1" s="1"/>
  <c r="CD105" i="1"/>
  <c r="CE105" i="1" s="1"/>
  <c r="CD106" i="1"/>
  <c r="CE106" i="1" s="1"/>
  <c r="CD107" i="1"/>
  <c r="CE107" i="1" s="1"/>
  <c r="CD108" i="1"/>
  <c r="CE108" i="1" s="1"/>
  <c r="CD109" i="1"/>
  <c r="CE109" i="1" s="1"/>
  <c r="CD110" i="1"/>
  <c r="CE110" i="1" s="1"/>
  <c r="CD111" i="1"/>
  <c r="CE111" i="1" s="1"/>
  <c r="CD112" i="1"/>
  <c r="CE112" i="1" s="1"/>
  <c r="CD114" i="1"/>
  <c r="CE114" i="1" s="1"/>
  <c r="CD115" i="1"/>
  <c r="CE115" i="1" s="1"/>
  <c r="CD116" i="1"/>
  <c r="CE116" i="1" s="1"/>
  <c r="CD117" i="1"/>
  <c r="CE117" i="1" s="1"/>
  <c r="BZ45" i="1"/>
  <c r="CK18" i="1"/>
  <c r="CL18" i="1" s="1"/>
  <c r="CK19" i="1"/>
  <c r="CL19" i="1" s="1"/>
  <c r="CK44" i="1"/>
  <c r="CL44" i="1" s="1"/>
  <c r="CK47" i="1"/>
  <c r="CL47" i="1" s="1"/>
  <c r="CK71" i="1"/>
  <c r="CL71" i="1" s="1"/>
  <c r="CK76" i="1"/>
  <c r="CL76" i="1" s="1"/>
  <c r="CK85" i="1"/>
  <c r="CL85" i="1" s="1"/>
  <c r="CK88" i="1"/>
  <c r="CL88" i="1" s="1"/>
  <c r="CK91" i="1"/>
  <c r="CL91" i="1" s="1"/>
  <c r="CM121" i="1" l="1"/>
  <c r="CH121" i="1" s="1"/>
  <c r="CM120" i="1"/>
  <c r="CH120" i="1" s="1"/>
  <c r="CM70" i="1"/>
  <c r="CH70" i="1" s="1"/>
  <c r="CL70" i="1"/>
  <c r="CM29" i="1"/>
  <c r="CH29" i="1" s="1"/>
  <c r="CL29" i="1"/>
  <c r="CM20" i="1"/>
  <c r="CH20" i="1" s="1"/>
  <c r="CL20" i="1"/>
  <c r="CM30" i="1"/>
  <c r="CH30" i="1" s="1"/>
  <c r="CL30" i="1"/>
  <c r="CM4" i="1"/>
  <c r="CH4" i="1" s="1"/>
  <c r="CM8" i="1"/>
  <c r="CH8" i="1" s="1"/>
  <c r="CK3" i="1"/>
  <c r="CL3" i="1" s="1"/>
  <c r="CK118" i="1"/>
  <c r="CK119" i="1"/>
  <c r="CK77" i="1"/>
  <c r="CL77" i="1" s="1"/>
  <c r="CK57" i="1"/>
  <c r="CL57" i="1" s="1"/>
  <c r="CK97" i="1"/>
  <c r="CL97" i="1" s="1"/>
  <c r="CK117" i="1"/>
  <c r="CL117" i="1" s="1"/>
  <c r="CK26" i="1"/>
  <c r="CL26" i="1" s="1"/>
  <c r="CK109" i="1"/>
  <c r="CK80" i="1"/>
  <c r="CL80" i="1" s="1"/>
  <c r="CK59" i="1"/>
  <c r="CK28" i="1"/>
  <c r="CK106" i="1"/>
  <c r="CL106" i="1" s="1"/>
  <c r="CK103" i="1"/>
  <c r="CL103" i="1" s="1"/>
  <c r="CK6" i="1"/>
  <c r="CL6" i="1" s="1"/>
  <c r="CK86" i="1"/>
  <c r="CL86" i="1" s="1"/>
  <c r="CK16" i="1"/>
  <c r="CL16" i="1" s="1"/>
  <c r="CK51" i="1"/>
  <c r="CL51" i="1" s="1"/>
  <c r="CK79" i="1"/>
  <c r="CK48" i="1"/>
  <c r="CL48" i="1" s="1"/>
  <c r="CK65" i="1"/>
  <c r="CL65" i="1" s="1"/>
  <c r="CK55" i="1"/>
  <c r="CL55" i="1" s="1"/>
  <c r="CK45" i="1"/>
  <c r="CL45" i="1" s="1"/>
  <c r="CK72" i="1"/>
  <c r="CL72" i="1" s="1"/>
  <c r="CK31" i="1"/>
  <c r="CL31" i="1" s="1"/>
  <c r="CK12" i="1"/>
  <c r="CK100" i="1"/>
  <c r="CK69" i="1"/>
  <c r="CK21" i="1"/>
  <c r="CL21" i="1" s="1"/>
  <c r="CK112" i="1"/>
  <c r="CL112" i="1" s="1"/>
  <c r="CK111" i="1"/>
  <c r="CL111" i="1" s="1"/>
  <c r="CK101" i="1"/>
  <c r="CL101" i="1" s="1"/>
  <c r="CK81" i="1"/>
  <c r="CL81" i="1" s="1"/>
  <c r="CK61" i="1"/>
  <c r="CL61" i="1" s="1"/>
  <c r="CK99" i="1"/>
  <c r="CK68" i="1"/>
  <c r="CK95" i="1"/>
  <c r="CL95" i="1" s="1"/>
  <c r="CK89" i="1"/>
  <c r="CK92" i="1"/>
  <c r="CL92" i="1" s="1"/>
  <c r="CK52" i="1"/>
  <c r="CL52" i="1" s="1"/>
  <c r="CK9" i="1"/>
  <c r="CK108" i="1"/>
  <c r="CK90" i="1"/>
  <c r="CK114" i="1"/>
  <c r="CL114" i="1" s="1"/>
  <c r="CK110" i="1"/>
  <c r="CK62" i="1"/>
  <c r="CL62" i="1" s="1"/>
  <c r="CK41" i="1"/>
  <c r="CL41" i="1" s="1"/>
  <c r="CK82" i="1"/>
  <c r="CL82" i="1" s="1"/>
  <c r="CK38" i="1"/>
  <c r="CK102" i="1"/>
  <c r="CL102" i="1" s="1"/>
  <c r="CK60" i="1"/>
  <c r="CK74" i="1"/>
  <c r="CL74" i="1" s="1"/>
  <c r="CK34" i="1"/>
  <c r="CL34" i="1" s="1"/>
  <c r="CK24" i="1"/>
  <c r="CL24" i="1" s="1"/>
  <c r="CK14" i="1"/>
  <c r="CL14" i="1" s="1"/>
  <c r="CK93" i="1"/>
  <c r="CL93" i="1" s="1"/>
  <c r="CK83" i="1"/>
  <c r="CL83" i="1" s="1"/>
  <c r="CK63" i="1"/>
  <c r="CL63" i="1" s="1"/>
  <c r="CK53" i="1"/>
  <c r="CL53" i="1" s="1"/>
  <c r="CK73" i="1"/>
  <c r="CL73" i="1" s="1"/>
  <c r="CK33" i="1"/>
  <c r="CL33" i="1" s="1"/>
  <c r="CK23" i="1"/>
  <c r="CL23" i="1" s="1"/>
  <c r="CK13" i="1"/>
  <c r="CL13" i="1" s="1"/>
  <c r="CK22" i="1"/>
  <c r="CL22" i="1" s="1"/>
  <c r="CK32" i="1"/>
  <c r="CL32" i="1" s="1"/>
  <c r="CK98" i="1"/>
  <c r="CM7" i="1"/>
  <c r="CH7" i="1" s="1"/>
  <c r="CK107" i="1"/>
  <c r="CL107" i="1" s="1"/>
  <c r="CK87" i="1"/>
  <c r="CL87" i="1" s="1"/>
  <c r="CK37" i="1"/>
  <c r="CL37" i="1" s="1"/>
  <c r="CK27" i="1"/>
  <c r="CL27" i="1" s="1"/>
  <c r="CK17" i="1"/>
  <c r="CL17" i="1" s="1"/>
  <c r="CK116" i="1"/>
  <c r="CL116" i="1" s="1"/>
  <c r="CK96" i="1"/>
  <c r="CL96" i="1" s="1"/>
  <c r="CK66" i="1"/>
  <c r="CL66" i="1" s="1"/>
  <c r="CK56" i="1"/>
  <c r="CL56" i="1" s="1"/>
  <c r="CK46" i="1"/>
  <c r="CL46" i="1" s="1"/>
  <c r="CK78" i="1"/>
  <c r="CK58" i="1"/>
  <c r="CK115" i="1"/>
  <c r="CL115" i="1" s="1"/>
  <c r="CK75" i="1"/>
  <c r="CL75" i="1" s="1"/>
  <c r="CK35" i="1"/>
  <c r="CL35" i="1" s="1"/>
  <c r="CK25" i="1"/>
  <c r="CL25" i="1" s="1"/>
  <c r="CK15" i="1"/>
  <c r="CL15" i="1" s="1"/>
  <c r="CK5" i="1"/>
  <c r="CL5" i="1" s="1"/>
  <c r="CK104" i="1"/>
  <c r="CL104" i="1" s="1"/>
  <c r="CK94" i="1"/>
  <c r="CL94" i="1" s="1"/>
  <c r="CK84" i="1"/>
  <c r="CL84" i="1" s="1"/>
  <c r="CK64" i="1"/>
  <c r="CL64" i="1" s="1"/>
  <c r="CK54" i="1"/>
  <c r="CL54" i="1" s="1"/>
  <c r="CM43" i="1"/>
  <c r="CH43" i="1" s="1"/>
  <c r="CM76" i="1"/>
  <c r="CH76" i="1" s="1"/>
  <c r="CM67" i="1"/>
  <c r="CH67" i="1" s="1"/>
  <c r="CM36" i="1"/>
  <c r="CH36" i="1" s="1"/>
  <c r="CM47" i="1"/>
  <c r="CH47" i="1" s="1"/>
  <c r="CM113" i="1"/>
  <c r="CH113" i="1" s="1"/>
  <c r="CM39" i="1"/>
  <c r="CH39" i="1" s="1"/>
  <c r="CM105" i="1"/>
  <c r="CH105" i="1" s="1"/>
  <c r="CM85" i="1"/>
  <c r="CH85" i="1" s="1"/>
  <c r="CM44" i="1"/>
  <c r="CH44" i="1" s="1"/>
  <c r="CM42" i="1"/>
  <c r="CH42" i="1" s="1"/>
  <c r="CM91" i="1"/>
  <c r="CH91" i="1" s="1"/>
  <c r="CM71" i="1"/>
  <c r="CH71" i="1" s="1"/>
  <c r="CM11" i="1"/>
  <c r="CH11" i="1" s="1"/>
  <c r="CM50" i="1"/>
  <c r="CH50" i="1" s="1"/>
  <c r="CM40" i="1"/>
  <c r="CH40" i="1" s="1"/>
  <c r="CM88" i="1"/>
  <c r="CH88" i="1" s="1"/>
  <c r="CM19" i="1"/>
  <c r="CH19" i="1" s="1"/>
  <c r="CM49" i="1"/>
  <c r="CH49" i="1" s="1"/>
  <c r="CM18" i="1"/>
  <c r="CH18" i="1" s="1"/>
  <c r="CM12" i="1" l="1"/>
  <c r="CH12" i="1" s="1"/>
  <c r="CL12" i="1"/>
  <c r="CM99" i="1"/>
  <c r="CH99" i="1" s="1"/>
  <c r="CL99" i="1"/>
  <c r="CM79" i="1"/>
  <c r="CH79" i="1" s="1"/>
  <c r="CL79" i="1"/>
  <c r="CM109" i="1"/>
  <c r="CH109" i="1" s="1"/>
  <c r="CL109" i="1"/>
  <c r="CM38" i="1"/>
  <c r="CH38" i="1" s="1"/>
  <c r="CL38" i="1"/>
  <c r="CM69" i="1"/>
  <c r="CH69" i="1" s="1"/>
  <c r="CL69" i="1"/>
  <c r="CM100" i="1"/>
  <c r="CH100" i="1" s="1"/>
  <c r="CL100" i="1"/>
  <c r="CL98" i="1"/>
  <c r="CM98" i="1" s="1"/>
  <c r="CH98" i="1" s="1"/>
  <c r="CM110" i="1"/>
  <c r="CH110" i="1" s="1"/>
  <c r="CL110" i="1"/>
  <c r="CM78" i="1"/>
  <c r="CH78" i="1" s="1"/>
  <c r="CL78" i="1"/>
  <c r="CL90" i="1"/>
  <c r="CM90" i="1" s="1"/>
  <c r="CH90" i="1" s="1"/>
  <c r="CL119" i="1"/>
  <c r="CM119" i="1" s="1"/>
  <c r="CH119" i="1" s="1"/>
  <c r="CM68" i="1"/>
  <c r="CH68" i="1" s="1"/>
  <c r="CL68" i="1"/>
  <c r="CM108" i="1"/>
  <c r="CH108" i="1" s="1"/>
  <c r="CL108" i="1"/>
  <c r="CM28" i="1"/>
  <c r="CH28" i="1" s="1"/>
  <c r="CL28" i="1"/>
  <c r="CL118" i="1"/>
  <c r="CM118" i="1" s="1"/>
  <c r="CH118" i="1" s="1"/>
  <c r="CM58" i="1"/>
  <c r="CH58" i="1" s="1"/>
  <c r="CL58" i="1"/>
  <c r="CM89" i="1"/>
  <c r="CH89" i="1" s="1"/>
  <c r="CL89" i="1"/>
  <c r="CM60" i="1"/>
  <c r="CH60" i="1" s="1"/>
  <c r="CL60" i="1"/>
  <c r="CL9" i="1"/>
  <c r="CM9" i="1" s="1"/>
  <c r="CH9" i="1" s="1"/>
  <c r="CM59" i="1"/>
  <c r="CH59" i="1" s="1"/>
  <c r="CL59" i="1"/>
  <c r="CM3" i="1"/>
  <c r="CH3" i="1" s="1"/>
  <c r="CM72" i="1"/>
  <c r="CH72" i="1" s="1"/>
  <c r="CM45" i="1"/>
  <c r="CH45" i="1" s="1"/>
  <c r="CM66" i="1"/>
  <c r="CH66" i="1" s="1"/>
  <c r="CM5" i="1"/>
  <c r="CH5" i="1" s="1"/>
  <c r="CM22" i="1"/>
  <c r="CH22" i="1" s="1"/>
  <c r="CM77" i="1"/>
  <c r="CH77" i="1" s="1"/>
  <c r="CM117" i="1"/>
  <c r="CH117" i="1" s="1"/>
  <c r="CM52" i="1"/>
  <c r="CH52" i="1" s="1"/>
  <c r="CM41" i="1"/>
  <c r="CH41" i="1" s="1"/>
  <c r="CM62" i="1"/>
  <c r="CH62" i="1" s="1"/>
  <c r="CM26" i="1"/>
  <c r="CH26" i="1" s="1"/>
  <c r="CM97" i="1"/>
  <c r="CH97" i="1" s="1"/>
  <c r="CM57" i="1"/>
  <c r="CH57" i="1" s="1"/>
  <c r="CM51" i="1"/>
  <c r="CH51" i="1" s="1"/>
  <c r="CM61" i="1"/>
  <c r="CH61" i="1" s="1"/>
  <c r="CM93" i="1"/>
  <c r="CH93" i="1" s="1"/>
  <c r="CM83" i="1"/>
  <c r="CH83" i="1" s="1"/>
  <c r="CM55" i="1"/>
  <c r="CH55" i="1" s="1"/>
  <c r="CM31" i="1"/>
  <c r="CH31" i="1" s="1"/>
  <c r="CM32" i="1"/>
  <c r="CH32" i="1" s="1"/>
  <c r="CM86" i="1"/>
  <c r="CH86" i="1" s="1"/>
  <c r="CM48" i="1"/>
  <c r="CH48" i="1" s="1"/>
  <c r="CM81" i="1"/>
  <c r="CH81" i="1" s="1"/>
  <c r="CM92" i="1"/>
  <c r="CH92" i="1" s="1"/>
  <c r="CM80" i="1"/>
  <c r="CH80" i="1" s="1"/>
  <c r="CM6" i="1"/>
  <c r="CH6" i="1" s="1"/>
  <c r="CM16" i="1"/>
  <c r="CH16" i="1" s="1"/>
  <c r="CM103" i="1"/>
  <c r="CH103" i="1" s="1"/>
  <c r="CM106" i="1"/>
  <c r="CH106" i="1" s="1"/>
  <c r="CM114" i="1"/>
  <c r="CH114" i="1" s="1"/>
  <c r="CM95" i="1"/>
  <c r="CH95" i="1" s="1"/>
  <c r="CM111" i="1"/>
  <c r="CH111" i="1" s="1"/>
  <c r="CM24" i="1"/>
  <c r="CH24" i="1" s="1"/>
  <c r="CM65" i="1"/>
  <c r="CH65" i="1" s="1"/>
  <c r="CM116" i="1"/>
  <c r="CH116" i="1" s="1"/>
  <c r="CM101" i="1"/>
  <c r="CH101" i="1" s="1"/>
  <c r="CM21" i="1"/>
  <c r="CH21" i="1" s="1"/>
  <c r="CM112" i="1"/>
  <c r="CH112" i="1" s="1"/>
  <c r="CM75" i="1"/>
  <c r="CH75" i="1" s="1"/>
  <c r="CM54" i="1"/>
  <c r="CH54" i="1" s="1"/>
  <c r="CM27" i="1"/>
  <c r="CH27" i="1" s="1"/>
  <c r="CM15" i="1"/>
  <c r="CH15" i="1" s="1"/>
  <c r="CM107" i="1"/>
  <c r="CH107" i="1" s="1"/>
  <c r="CM82" i="1"/>
  <c r="CH82" i="1" s="1"/>
  <c r="CM53" i="1"/>
  <c r="CH53" i="1" s="1"/>
  <c r="CM63" i="1"/>
  <c r="CH63" i="1" s="1"/>
  <c r="CM74" i="1"/>
  <c r="CH74" i="1" s="1"/>
  <c r="CM17" i="1"/>
  <c r="CH17" i="1" s="1"/>
  <c r="CM13" i="1"/>
  <c r="CH13" i="1" s="1"/>
  <c r="CM56" i="1"/>
  <c r="CH56" i="1" s="1"/>
  <c r="CM73" i="1"/>
  <c r="CH73" i="1" s="1"/>
  <c r="CM23" i="1"/>
  <c r="CH23" i="1" s="1"/>
  <c r="CM102" i="1"/>
  <c r="CH102" i="1" s="1"/>
  <c r="CM14" i="1"/>
  <c r="CH14" i="1" s="1"/>
  <c r="CM96" i="1"/>
  <c r="CH96" i="1" s="1"/>
  <c r="CM33" i="1"/>
  <c r="CH33" i="1" s="1"/>
  <c r="CM34" i="1"/>
  <c r="CH34" i="1" s="1"/>
  <c r="CM46" i="1"/>
  <c r="CH46" i="1" s="1"/>
  <c r="CM25" i="1"/>
  <c r="CH25" i="1" s="1"/>
  <c r="CM87" i="1"/>
  <c r="CH87" i="1" s="1"/>
  <c r="CM64" i="1"/>
  <c r="CH64" i="1" s="1"/>
  <c r="CM115" i="1"/>
  <c r="CH115" i="1" s="1"/>
  <c r="CM84" i="1"/>
  <c r="CH84" i="1" s="1"/>
  <c r="CM35" i="1"/>
  <c r="CH35" i="1" s="1"/>
  <c r="CM94" i="1"/>
  <c r="CH94" i="1" s="1"/>
  <c r="CM104" i="1"/>
  <c r="CH104" i="1" s="1"/>
  <c r="CM37" i="1"/>
  <c r="CH37" i="1" s="1"/>
  <c r="CI3" i="1" l="1"/>
  <c r="CH10" i="1"/>
  <c r="CI4" i="1" l="1"/>
  <c r="CP3" i="1"/>
  <c r="CO3" i="1"/>
  <c r="CI5" i="1" l="1"/>
  <c r="CI6" i="1" s="1"/>
  <c r="CP4" i="1"/>
  <c r="CI7" i="1" l="1"/>
  <c r="CI8" i="1" l="1"/>
  <c r="CI9" i="1" l="1"/>
  <c r="CI10" i="1" l="1"/>
  <c r="CI11" i="1" l="1"/>
  <c r="CI12" i="1" l="1"/>
  <c r="CI13" i="1" l="1"/>
  <c r="CI14" i="1" l="1"/>
  <c r="CI15" i="1" l="1"/>
  <c r="CI16" i="1" l="1"/>
  <c r="CI17" i="1" l="1"/>
  <c r="CI18" i="1" l="1"/>
  <c r="CI19" i="1" l="1"/>
  <c r="CI20" i="1" l="1"/>
  <c r="CI21" i="1" l="1"/>
  <c r="CI22" i="1" l="1"/>
  <c r="CI23" i="1" l="1"/>
  <c r="CI24" i="1" l="1"/>
  <c r="CI25" i="1" l="1"/>
  <c r="CI26" i="1" l="1"/>
  <c r="CI27" i="1" l="1"/>
  <c r="CI28" i="1" l="1"/>
  <c r="CI29" i="1" l="1"/>
  <c r="CI30" i="1" l="1"/>
  <c r="CI31" i="1" l="1"/>
  <c r="CI32" i="1" l="1"/>
  <c r="CI33" i="1" l="1"/>
  <c r="CI34" i="1" l="1"/>
  <c r="CI35" i="1" l="1"/>
  <c r="CI36" i="1" l="1"/>
  <c r="CI37" i="1" l="1"/>
  <c r="CI38" i="1" l="1"/>
  <c r="CI39" i="1" l="1"/>
  <c r="CI40" i="1" l="1"/>
  <c r="CI41" i="1" l="1"/>
  <c r="CI42" i="1" l="1"/>
  <c r="CI43" i="1" l="1"/>
  <c r="CI44" i="1" l="1"/>
  <c r="CI45" i="1" l="1"/>
  <c r="CI46" i="1" l="1"/>
  <c r="CI47" i="1" l="1"/>
  <c r="CI48" i="1" l="1"/>
  <c r="CI49" i="1" l="1"/>
  <c r="CI50" i="1" l="1"/>
  <c r="CI51" i="1" l="1"/>
  <c r="CI52" i="1" l="1"/>
  <c r="CI53" i="1" l="1"/>
  <c r="CI54" i="1" l="1"/>
  <c r="CI55" i="1" l="1"/>
  <c r="CI56" i="1" l="1"/>
  <c r="CI57" i="1" l="1"/>
  <c r="CI58" i="1" l="1"/>
  <c r="CI59" i="1" l="1"/>
  <c r="CI60" i="1" l="1"/>
  <c r="CI61" i="1" l="1"/>
  <c r="CI62" i="1" l="1"/>
  <c r="CI63" i="1" l="1"/>
  <c r="CI64" i="1" l="1"/>
  <c r="CI65" i="1" l="1"/>
  <c r="CI66" i="1" l="1"/>
  <c r="CI67" i="1" l="1"/>
  <c r="CI68" i="1" l="1"/>
  <c r="CI69" i="1" l="1"/>
  <c r="CI70" i="1" l="1"/>
  <c r="CI71" i="1" l="1"/>
  <c r="CI72" i="1" l="1"/>
  <c r="CI73" i="1" l="1"/>
  <c r="CI74" i="1" l="1"/>
  <c r="CI75" i="1" l="1"/>
  <c r="CI76" i="1" l="1"/>
  <c r="CI77" i="1" l="1"/>
  <c r="CI78" i="1" l="1"/>
  <c r="CI79" i="1" l="1"/>
  <c r="CI80" i="1" l="1"/>
  <c r="CI81" i="1" l="1"/>
  <c r="CI82" i="1" l="1"/>
  <c r="CI83" i="1" l="1"/>
  <c r="CI84" i="1" l="1"/>
  <c r="CI85" i="1" l="1"/>
  <c r="CI86" i="1" l="1"/>
  <c r="CI87" i="1" l="1"/>
  <c r="CI88" i="1" l="1"/>
  <c r="CI89" i="1" l="1"/>
  <c r="CI90" i="1" l="1"/>
  <c r="CI91" i="1" l="1"/>
  <c r="CI92" i="1" l="1"/>
  <c r="CI93" i="1" l="1"/>
  <c r="CI94" i="1" l="1"/>
  <c r="CI95" i="1" l="1"/>
  <c r="CI96" i="1" l="1"/>
  <c r="CI97" i="1" l="1"/>
  <c r="CI98" i="1" l="1"/>
  <c r="CI99" i="1" l="1"/>
  <c r="BZ3" i="1"/>
  <c r="CA3" i="1" s="1"/>
  <c r="CB3" i="1" s="1"/>
  <c r="CC3" i="1" s="1"/>
  <c r="BZ5" i="1"/>
  <c r="CA5" i="1" s="1"/>
  <c r="BZ6" i="1"/>
  <c r="CA6" i="1" s="1"/>
  <c r="BZ7" i="1"/>
  <c r="CA7" i="1" s="1"/>
  <c r="BZ8" i="1"/>
  <c r="CA8" i="1" s="1"/>
  <c r="BZ9" i="1"/>
  <c r="CA9" i="1" s="1"/>
  <c r="BZ10" i="1"/>
  <c r="CA10" i="1" s="1"/>
  <c r="BZ11" i="1"/>
  <c r="CA11" i="1" s="1"/>
  <c r="BZ12" i="1"/>
  <c r="CA12" i="1" s="1"/>
  <c r="BZ13" i="1"/>
  <c r="CA13" i="1" s="1"/>
  <c r="BZ14" i="1"/>
  <c r="CA14" i="1" s="1"/>
  <c r="BZ15" i="1"/>
  <c r="CA15" i="1" s="1"/>
  <c r="BZ16" i="1"/>
  <c r="CA16" i="1" s="1"/>
  <c r="BZ17" i="1"/>
  <c r="CA17" i="1" s="1"/>
  <c r="BZ18" i="1"/>
  <c r="CA18" i="1" s="1"/>
  <c r="BZ19" i="1"/>
  <c r="CA19" i="1" s="1"/>
  <c r="BZ20" i="1"/>
  <c r="CA20" i="1" s="1"/>
  <c r="BZ21" i="1"/>
  <c r="CA21" i="1" s="1"/>
  <c r="BZ22" i="1"/>
  <c r="CA22" i="1" s="1"/>
  <c r="BZ23" i="1"/>
  <c r="CA23" i="1" s="1"/>
  <c r="BZ24" i="1"/>
  <c r="CA24" i="1" s="1"/>
  <c r="BZ25" i="1"/>
  <c r="CA25" i="1" s="1"/>
  <c r="BZ26" i="1"/>
  <c r="CA26" i="1" s="1"/>
  <c r="BZ27" i="1"/>
  <c r="CA27" i="1" s="1"/>
  <c r="BZ28" i="1"/>
  <c r="CA28" i="1" s="1"/>
  <c r="BZ29" i="1"/>
  <c r="CA29" i="1" s="1"/>
  <c r="BZ30" i="1"/>
  <c r="CA30" i="1" s="1"/>
  <c r="BZ31" i="1"/>
  <c r="CA31" i="1" s="1"/>
  <c r="BZ32" i="1"/>
  <c r="CA32" i="1" s="1"/>
  <c r="BZ33" i="1"/>
  <c r="CA33" i="1" s="1"/>
  <c r="BZ34" i="1"/>
  <c r="CA34" i="1" s="1"/>
  <c r="BZ35" i="1"/>
  <c r="CA35" i="1" s="1"/>
  <c r="BZ36" i="1"/>
  <c r="CA36" i="1" s="1"/>
  <c r="BZ37" i="1"/>
  <c r="CA37" i="1" s="1"/>
  <c r="BZ38" i="1"/>
  <c r="CA38" i="1" s="1"/>
  <c r="BZ39" i="1"/>
  <c r="CA39" i="1" s="1"/>
  <c r="BZ40" i="1"/>
  <c r="CA40" i="1" s="1"/>
  <c r="BZ41" i="1"/>
  <c r="CA41" i="1" s="1"/>
  <c r="BZ42" i="1"/>
  <c r="CA42" i="1" s="1"/>
  <c r="BZ43" i="1"/>
  <c r="CA43" i="1" s="1"/>
  <c r="BZ44" i="1"/>
  <c r="CA44" i="1" s="1"/>
  <c r="CA45" i="1"/>
  <c r="BZ46" i="1"/>
  <c r="CA46" i="1" s="1"/>
  <c r="BZ47" i="1"/>
  <c r="CA47" i="1" s="1"/>
  <c r="BZ48" i="1"/>
  <c r="CA48" i="1" s="1"/>
  <c r="BZ49" i="1"/>
  <c r="CA49" i="1" s="1"/>
  <c r="BZ50" i="1"/>
  <c r="CA50" i="1" s="1"/>
  <c r="BZ51" i="1"/>
  <c r="CA51" i="1" s="1"/>
  <c r="BZ52" i="1"/>
  <c r="CA52" i="1" s="1"/>
  <c r="BZ53" i="1"/>
  <c r="CA53" i="1" s="1"/>
  <c r="BZ54" i="1"/>
  <c r="CA54" i="1" s="1"/>
  <c r="BZ55" i="1"/>
  <c r="CA55" i="1" s="1"/>
  <c r="BZ56" i="1"/>
  <c r="CA56" i="1" s="1"/>
  <c r="BZ57" i="1"/>
  <c r="CA57" i="1" s="1"/>
  <c r="BZ58" i="1"/>
  <c r="CA58" i="1" s="1"/>
  <c r="BZ59" i="1"/>
  <c r="CA59" i="1" s="1"/>
  <c r="BZ60" i="1"/>
  <c r="CA60" i="1" s="1"/>
  <c r="BZ61" i="1"/>
  <c r="CA61" i="1" s="1"/>
  <c r="BZ62" i="1"/>
  <c r="CA62" i="1" s="1"/>
  <c r="BZ63" i="1"/>
  <c r="CA63" i="1" s="1"/>
  <c r="BZ64" i="1"/>
  <c r="CA64" i="1" s="1"/>
  <c r="BZ65" i="1"/>
  <c r="CA65" i="1" s="1"/>
  <c r="BZ66" i="1"/>
  <c r="CA66" i="1" s="1"/>
  <c r="BZ67" i="1"/>
  <c r="CA67" i="1" s="1"/>
  <c r="BZ68" i="1"/>
  <c r="CA68" i="1" s="1"/>
  <c r="BZ69" i="1"/>
  <c r="CA69" i="1" s="1"/>
  <c r="BZ70" i="1"/>
  <c r="CA70" i="1" s="1"/>
  <c r="BZ71" i="1"/>
  <c r="CA71" i="1" s="1"/>
  <c r="BZ72" i="1"/>
  <c r="CA72" i="1" s="1"/>
  <c r="BZ73" i="1"/>
  <c r="CA73" i="1" s="1"/>
  <c r="BZ74" i="1"/>
  <c r="CA74" i="1" s="1"/>
  <c r="BZ75" i="1"/>
  <c r="CA75" i="1" s="1"/>
  <c r="BZ76" i="1"/>
  <c r="CA76" i="1" s="1"/>
  <c r="BZ77" i="1"/>
  <c r="CA77" i="1" s="1"/>
  <c r="BZ78" i="1"/>
  <c r="CA78" i="1" s="1"/>
  <c r="BZ79" i="1"/>
  <c r="CA79" i="1" s="1"/>
  <c r="BZ80" i="1"/>
  <c r="CA80" i="1" s="1"/>
  <c r="BZ81" i="1"/>
  <c r="CA81" i="1" s="1"/>
  <c r="BZ82" i="1"/>
  <c r="CA82" i="1" s="1"/>
  <c r="BZ83" i="1"/>
  <c r="CA83" i="1" s="1"/>
  <c r="BZ84" i="1"/>
  <c r="CA84" i="1" s="1"/>
  <c r="BZ85" i="1"/>
  <c r="CA85" i="1" s="1"/>
  <c r="BZ86" i="1"/>
  <c r="CA86" i="1" s="1"/>
  <c r="BZ87" i="1"/>
  <c r="CA87" i="1" s="1"/>
  <c r="BZ88" i="1"/>
  <c r="CA88" i="1" s="1"/>
  <c r="BZ89" i="1"/>
  <c r="CA89" i="1" s="1"/>
  <c r="BZ90" i="1"/>
  <c r="CA90" i="1" s="1"/>
  <c r="BZ91" i="1"/>
  <c r="CA91" i="1" s="1"/>
  <c r="BZ92" i="1"/>
  <c r="CA92" i="1" s="1"/>
  <c r="BZ93" i="1"/>
  <c r="CA93" i="1" s="1"/>
  <c r="BZ94" i="1"/>
  <c r="CA94" i="1" s="1"/>
  <c r="BZ95" i="1"/>
  <c r="CA95" i="1" s="1"/>
  <c r="BZ96" i="1"/>
  <c r="CA96" i="1" s="1"/>
  <c r="BZ97" i="1"/>
  <c r="CA97" i="1" s="1"/>
  <c r="BZ98" i="1"/>
  <c r="CA98" i="1" s="1"/>
  <c r="BZ99" i="1"/>
  <c r="CA99" i="1" s="1"/>
  <c r="BZ100" i="1"/>
  <c r="CA100" i="1" s="1"/>
  <c r="BZ101" i="1"/>
  <c r="CA101" i="1" s="1"/>
  <c r="BZ102" i="1"/>
  <c r="CA102" i="1" s="1"/>
  <c r="BZ103" i="1"/>
  <c r="CA103" i="1" s="1"/>
  <c r="BZ104" i="1"/>
  <c r="CA104" i="1" s="1"/>
  <c r="BZ105" i="1"/>
  <c r="CA105" i="1" s="1"/>
  <c r="BZ106" i="1"/>
  <c r="CA106" i="1" s="1"/>
  <c r="BZ107" i="1"/>
  <c r="CA107" i="1" s="1"/>
  <c r="BZ108" i="1"/>
  <c r="CA108" i="1" s="1"/>
  <c r="BZ109" i="1"/>
  <c r="CA109" i="1" s="1"/>
  <c r="BZ110" i="1"/>
  <c r="CA110" i="1" s="1"/>
  <c r="BZ111" i="1"/>
  <c r="CA111" i="1" s="1"/>
  <c r="BZ112" i="1"/>
  <c r="CA112" i="1" s="1"/>
  <c r="BZ113" i="1"/>
  <c r="CA113" i="1" s="1"/>
  <c r="BZ114" i="1"/>
  <c r="CA114" i="1" s="1"/>
  <c r="BZ115" i="1"/>
  <c r="CA115" i="1" s="1"/>
  <c r="BZ116" i="1"/>
  <c r="CA116" i="1" s="1"/>
  <c r="BZ117" i="1"/>
  <c r="CA117" i="1" s="1"/>
  <c r="BZ118" i="1"/>
  <c r="CA118" i="1" s="1"/>
  <c r="BZ119" i="1"/>
  <c r="CA119" i="1" s="1"/>
  <c r="BZ4" i="1"/>
  <c r="CA4" i="1" s="1"/>
  <c r="T3" i="1"/>
  <c r="U3" i="1" s="1"/>
  <c r="V3" i="1" s="1"/>
  <c r="BO118" i="1"/>
  <c r="BO119" i="1"/>
  <c r="AE114" i="1"/>
  <c r="AE115" i="1"/>
  <c r="AE116" i="1"/>
  <c r="AE117" i="1"/>
  <c r="AE118" i="1"/>
  <c r="AE119" i="1"/>
  <c r="BG119" i="1"/>
  <c r="CG119" i="1"/>
  <c r="BG118" i="1"/>
  <c r="CG118" i="1"/>
  <c r="T118" i="1"/>
  <c r="U118" i="1" s="1"/>
  <c r="T119" i="1"/>
  <c r="U119" i="1" s="1"/>
  <c r="BO116" i="1"/>
  <c r="BO117" i="1"/>
  <c r="BG117" i="1"/>
  <c r="BG116" i="1"/>
  <c r="T116" i="1"/>
  <c r="U116" i="1" s="1"/>
  <c r="T117" i="1"/>
  <c r="U117" i="1" s="1"/>
  <c r="BO114" i="1"/>
  <c r="BO115" i="1"/>
  <c r="BG115" i="1"/>
  <c r="BG114" i="1"/>
  <c r="T114" i="1"/>
  <c r="U114" i="1" s="1"/>
  <c r="T115" i="1"/>
  <c r="U115" i="1" s="1"/>
  <c r="BO113" i="1"/>
  <c r="BG113" i="1"/>
  <c r="CG113" i="1"/>
  <c r="T113" i="1"/>
  <c r="U113" i="1" s="1"/>
  <c r="AE113" i="1"/>
  <c r="CI100" i="1" l="1"/>
  <c r="CD118" i="1"/>
  <c r="CE118" i="1" s="1"/>
  <c r="CD119" i="1"/>
  <c r="CE119" i="1" s="1"/>
  <c r="CD113" i="1"/>
  <c r="CE113" i="1" s="1"/>
  <c r="CB4" i="1"/>
  <c r="BO110" i="1"/>
  <c r="BO111" i="1"/>
  <c r="BO112" i="1"/>
  <c r="BG112" i="1"/>
  <c r="BG111" i="1"/>
  <c r="BG110" i="1"/>
  <c r="T110" i="1"/>
  <c r="U110" i="1" s="1"/>
  <c r="AE110" i="1"/>
  <c r="T111" i="1"/>
  <c r="U111" i="1" s="1"/>
  <c r="AE111" i="1"/>
  <c r="T112" i="1"/>
  <c r="U112" i="1" s="1"/>
  <c r="AE112" i="1"/>
  <c r="BG109" i="1"/>
  <c r="BG108" i="1"/>
  <c r="BO109" i="1"/>
  <c r="BO108" i="1"/>
  <c r="AE108" i="1"/>
  <c r="AE109" i="1"/>
  <c r="T108" i="1"/>
  <c r="U108" i="1" s="1"/>
  <c r="T109" i="1"/>
  <c r="U109" i="1" s="1"/>
  <c r="BO106" i="1"/>
  <c r="BO107" i="1"/>
  <c r="BG107" i="1"/>
  <c r="BG106" i="1"/>
  <c r="T106" i="1"/>
  <c r="U106" i="1" s="1"/>
  <c r="AE106" i="1"/>
  <c r="T107" i="1"/>
  <c r="U107" i="1" s="1"/>
  <c r="AE107" i="1"/>
  <c r="BO105" i="1"/>
  <c r="BG105" i="1"/>
  <c r="T105" i="1"/>
  <c r="U105" i="1" s="1"/>
  <c r="AE105" i="1"/>
  <c r="T104" i="1"/>
  <c r="CC4" i="1" l="1"/>
  <c r="CB5" i="1"/>
  <c r="CB6" i="1" s="1"/>
  <c r="CI101" i="1"/>
  <c r="BO99" i="1"/>
  <c r="BO100" i="1"/>
  <c r="BO101" i="1"/>
  <c r="BO102" i="1"/>
  <c r="BO103" i="1"/>
  <c r="BO104" i="1"/>
  <c r="BG104" i="1"/>
  <c r="CG104" i="1"/>
  <c r="BG103" i="1"/>
  <c r="T103" i="1"/>
  <c r="U103" i="1" s="1"/>
  <c r="U104" i="1"/>
  <c r="BG102" i="1"/>
  <c r="BG101" i="1"/>
  <c r="T101" i="1"/>
  <c r="U101" i="1" s="1"/>
  <c r="T102" i="1"/>
  <c r="U102" i="1" s="1"/>
  <c r="CB7" i="1" l="1"/>
  <c r="CI102" i="1"/>
  <c r="CD104" i="1"/>
  <c r="CE104" i="1" s="1"/>
  <c r="BG100" i="1"/>
  <c r="BG99" i="1"/>
  <c r="AE99" i="1"/>
  <c r="AE100" i="1"/>
  <c r="AE101" i="1"/>
  <c r="AE102" i="1"/>
  <c r="AE103" i="1"/>
  <c r="AE104" i="1"/>
  <c r="T99" i="1"/>
  <c r="U99" i="1" s="1"/>
  <c r="T100" i="1"/>
  <c r="U100" i="1" s="1"/>
  <c r="BO97" i="1"/>
  <c r="BO98" i="1"/>
  <c r="BG98" i="1"/>
  <c r="CG98" i="1"/>
  <c r="BG97" i="1"/>
  <c r="T97" i="1"/>
  <c r="U97" i="1" s="1"/>
  <c r="AE97" i="1"/>
  <c r="T98" i="1"/>
  <c r="U98" i="1" s="1"/>
  <c r="AE98" i="1"/>
  <c r="BO95" i="1"/>
  <c r="BO96" i="1"/>
  <c r="BG96" i="1"/>
  <c r="BG95" i="1"/>
  <c r="CG95" i="1"/>
  <c r="AE95" i="1"/>
  <c r="AE96" i="1"/>
  <c r="T95" i="1"/>
  <c r="U95" i="1" s="1"/>
  <c r="T96" i="1"/>
  <c r="U96" i="1" s="1"/>
  <c r="BO93" i="1"/>
  <c r="BO94" i="1"/>
  <c r="BG94" i="1"/>
  <c r="BG93" i="1"/>
  <c r="CG93" i="1"/>
  <c r="T93" i="1"/>
  <c r="U93" i="1" s="1"/>
  <c r="AE93" i="1"/>
  <c r="T94" i="1"/>
  <c r="U94" i="1" s="1"/>
  <c r="AE94" i="1"/>
  <c r="BO92" i="1"/>
  <c r="BG92" i="1"/>
  <c r="CG92" i="1"/>
  <c r="AE92" i="1"/>
  <c r="T92" i="1"/>
  <c r="U92" i="1" s="1"/>
  <c r="BO91" i="1"/>
  <c r="BG91" i="1"/>
  <c r="CG91" i="1"/>
  <c r="T91" i="1"/>
  <c r="U91" i="1" s="1"/>
  <c r="AE91" i="1"/>
  <c r="BO89" i="1"/>
  <c r="BO90" i="1"/>
  <c r="BG90" i="1"/>
  <c r="CG90" i="1"/>
  <c r="BG89" i="1"/>
  <c r="T89" i="1"/>
  <c r="U89" i="1" s="1"/>
  <c r="AE89" i="1"/>
  <c r="T90" i="1"/>
  <c r="U90" i="1" s="1"/>
  <c r="AE90" i="1"/>
  <c r="CB8" i="1" l="1"/>
  <c r="CI103" i="1"/>
  <c r="CD98" i="1"/>
  <c r="CE98" i="1" s="1"/>
  <c r="CD91" i="1"/>
  <c r="CE91" i="1" s="1"/>
  <c r="CD93" i="1"/>
  <c r="CE93" i="1" s="1"/>
  <c r="CD95" i="1"/>
  <c r="CE95" i="1" s="1"/>
  <c r="CD90" i="1"/>
  <c r="CE90" i="1" s="1"/>
  <c r="CD92" i="1"/>
  <c r="CE92" i="1" s="1"/>
  <c r="BO88" i="1"/>
  <c r="BG88" i="1"/>
  <c r="CG88" i="1"/>
  <c r="AE88" i="1"/>
  <c r="AF87" i="1"/>
  <c r="AG87" i="1"/>
  <c r="T88" i="1"/>
  <c r="U88" i="1" s="1"/>
  <c r="BO86" i="1"/>
  <c r="BO87" i="1"/>
  <c r="AE86" i="1"/>
  <c r="AE87" i="1"/>
  <c r="BG87" i="1"/>
  <c r="BG86" i="1"/>
  <c r="AE85" i="1"/>
  <c r="T86" i="1"/>
  <c r="U86" i="1" s="1"/>
  <c r="T87" i="1"/>
  <c r="U87" i="1" s="1"/>
  <c r="BO85" i="1"/>
  <c r="BG85" i="1"/>
  <c r="CG85" i="1"/>
  <c r="T85" i="1"/>
  <c r="U85" i="1" s="1"/>
  <c r="BO78" i="1"/>
  <c r="BO77" i="1"/>
  <c r="BO76" i="1"/>
  <c r="BO75" i="1"/>
  <c r="BO74" i="1"/>
  <c r="BO73" i="1"/>
  <c r="BO72" i="1"/>
  <c r="BO71" i="1"/>
  <c r="BO70" i="1"/>
  <c r="BO69" i="1"/>
  <c r="BO68" i="1"/>
  <c r="BO67" i="1"/>
  <c r="BO66" i="1"/>
  <c r="BO65" i="1"/>
  <c r="BO64" i="1"/>
  <c r="BO63" i="1"/>
  <c r="BO62" i="1"/>
  <c r="BO61" i="1"/>
  <c r="BO60" i="1"/>
  <c r="BO59" i="1"/>
  <c r="BO58" i="1"/>
  <c r="BO57" i="1"/>
  <c r="BO56" i="1"/>
  <c r="BO55" i="1"/>
  <c r="BO54" i="1"/>
  <c r="BO53" i="1"/>
  <c r="BO52" i="1"/>
  <c r="BO51" i="1"/>
  <c r="BO50" i="1"/>
  <c r="BO49" i="1"/>
  <c r="BO48" i="1"/>
  <c r="BO47" i="1"/>
  <c r="BO46" i="1"/>
  <c r="BO45" i="1"/>
  <c r="BO44" i="1"/>
  <c r="BO43" i="1"/>
  <c r="BO42" i="1"/>
  <c r="BO41" i="1"/>
  <c r="BO40" i="1"/>
  <c r="BO39" i="1"/>
  <c r="BO38" i="1"/>
  <c r="BO37" i="1"/>
  <c r="BO36" i="1"/>
  <c r="BO35" i="1"/>
  <c r="BO34" i="1"/>
  <c r="BO33" i="1"/>
  <c r="BO32" i="1"/>
  <c r="BO31" i="1"/>
  <c r="BO30" i="1"/>
  <c r="BO29" i="1"/>
  <c r="BO28" i="1"/>
  <c r="BO27" i="1"/>
  <c r="BO26" i="1"/>
  <c r="BO25" i="1"/>
  <c r="BO24" i="1"/>
  <c r="BO23" i="1"/>
  <c r="BO22" i="1"/>
  <c r="BO21" i="1"/>
  <c r="BO20" i="1"/>
  <c r="BO19" i="1"/>
  <c r="BO18" i="1"/>
  <c r="BO17" i="1"/>
  <c r="BO16" i="1"/>
  <c r="BO15" i="1"/>
  <c r="BO14" i="1"/>
  <c r="BO13" i="1"/>
  <c r="BO12" i="1"/>
  <c r="BO11" i="1"/>
  <c r="BO10" i="1"/>
  <c r="BO9" i="1"/>
  <c r="BO8" i="1"/>
  <c r="BO7" i="1"/>
  <c r="BO6" i="1"/>
  <c r="BO5" i="1"/>
  <c r="BO4" i="1"/>
  <c r="BO3" i="1"/>
  <c r="BO83" i="1"/>
  <c r="BO84" i="1"/>
  <c r="BG84" i="1"/>
  <c r="BG83" i="1"/>
  <c r="T83" i="1"/>
  <c r="U83" i="1" s="1"/>
  <c r="AE83" i="1"/>
  <c r="T84" i="1"/>
  <c r="U84" i="1" s="1"/>
  <c r="AE84" i="1"/>
  <c r="BO81" i="1"/>
  <c r="BO82" i="1"/>
  <c r="BG82" i="1"/>
  <c r="BG81" i="1"/>
  <c r="AE81" i="1"/>
  <c r="AE82" i="1"/>
  <c r="T81" i="1"/>
  <c r="U81" i="1" s="1"/>
  <c r="T82" i="1"/>
  <c r="U82" i="1" s="1"/>
  <c r="BO79" i="1"/>
  <c r="BO80" i="1"/>
  <c r="BG80" i="1"/>
  <c r="BG79" i="1"/>
  <c r="T79" i="1"/>
  <c r="U79" i="1" s="1"/>
  <c r="AE79" i="1"/>
  <c r="T80" i="1"/>
  <c r="U80" i="1" s="1"/>
  <c r="AE80" i="1"/>
  <c r="BG78" i="1"/>
  <c r="BG77" i="1"/>
  <c r="CG77" i="1"/>
  <c r="AE77" i="1"/>
  <c r="AE78" i="1"/>
  <c r="T78" i="1"/>
  <c r="U78" i="1" s="1"/>
  <c r="T77" i="1"/>
  <c r="U77" i="1" s="1"/>
  <c r="BG76" i="1"/>
  <c r="T76" i="1"/>
  <c r="U76" i="1" s="1"/>
  <c r="AE76" i="1"/>
  <c r="BG75" i="1"/>
  <c r="BG74" i="1"/>
  <c r="CG74" i="1"/>
  <c r="AE74" i="1"/>
  <c r="AE75" i="1"/>
  <c r="T74" i="1"/>
  <c r="U74" i="1" s="1"/>
  <c r="T75" i="1"/>
  <c r="U75" i="1" s="1"/>
  <c r="BG73" i="1"/>
  <c r="BG72" i="1"/>
  <c r="CG72" i="1"/>
  <c r="AE72" i="1"/>
  <c r="AE73" i="1"/>
  <c r="T72" i="1"/>
  <c r="U72" i="1" s="1"/>
  <c r="T73" i="1"/>
  <c r="U73" i="1" s="1"/>
  <c r="T71" i="1"/>
  <c r="U71" i="1" s="1"/>
  <c r="AE71" i="1"/>
  <c r="BG71" i="1"/>
  <c r="BG70" i="1"/>
  <c r="T70" i="1"/>
  <c r="U70" i="1" s="1"/>
  <c r="AE70" i="1"/>
  <c r="BG69" i="1"/>
  <c r="BG68" i="1"/>
  <c r="T69" i="1"/>
  <c r="U69" i="1" s="1"/>
  <c r="AE69" i="1"/>
  <c r="T68" i="1"/>
  <c r="U68" i="1" s="1"/>
  <c r="AE68" i="1"/>
  <c r="BG67" i="1"/>
  <c r="CG67" i="1"/>
  <c r="T67" i="1"/>
  <c r="U67" i="1" s="1"/>
  <c r="AE67" i="1"/>
  <c r="BG66" i="1"/>
  <c r="BG65" i="1"/>
  <c r="T65" i="1"/>
  <c r="T66" i="1"/>
  <c r="U66" i="1" s="1"/>
  <c r="BG64" i="1"/>
  <c r="BG63" i="1"/>
  <c r="CG63" i="1"/>
  <c r="T64" i="1"/>
  <c r="U64" i="1" s="1"/>
  <c r="AE63" i="1"/>
  <c r="AE64" i="1"/>
  <c r="AE65" i="1"/>
  <c r="AE66" i="1"/>
  <c r="T63" i="1"/>
  <c r="U63" i="1" s="1"/>
  <c r="CB9" i="1" l="1"/>
  <c r="CI104" i="1"/>
  <c r="CD85" i="1"/>
  <c r="CE85" i="1" s="1"/>
  <c r="CD72" i="1"/>
  <c r="CE72" i="1" s="1"/>
  <c r="CD88" i="1"/>
  <c r="CE88" i="1" s="1"/>
  <c r="CD77" i="1"/>
  <c r="CE77" i="1" s="1"/>
  <c r="CD63" i="1"/>
  <c r="CE63" i="1" s="1"/>
  <c r="CD67" i="1"/>
  <c r="CE67" i="1" s="1"/>
  <c r="CD74" i="1"/>
  <c r="CE74" i="1" s="1"/>
  <c r="U65" i="1"/>
  <c r="BG62" i="1"/>
  <c r="CG62" i="1"/>
  <c r="BG61" i="1"/>
  <c r="T61" i="1"/>
  <c r="U61" i="1" s="1"/>
  <c r="T62" i="1"/>
  <c r="U62" i="1" s="1"/>
  <c r="BG60" i="1"/>
  <c r="BG59" i="1"/>
  <c r="T59" i="1"/>
  <c r="U59" i="1" s="1"/>
  <c r="T60" i="1"/>
  <c r="U60" i="1" s="1"/>
  <c r="BG58" i="1"/>
  <c r="BG57" i="1"/>
  <c r="CG57" i="1"/>
  <c r="T57" i="1"/>
  <c r="U57" i="1" s="1"/>
  <c r="T58" i="1"/>
  <c r="U58" i="1" s="1"/>
  <c r="BG56" i="1"/>
  <c r="BG55" i="1"/>
  <c r="T55" i="1"/>
  <c r="U55" i="1" s="1"/>
  <c r="T56" i="1"/>
  <c r="U56" i="1" s="1"/>
  <c r="BG54" i="1"/>
  <c r="CG54" i="1"/>
  <c r="BG53" i="1"/>
  <c r="T53" i="1"/>
  <c r="U53" i="1" s="1"/>
  <c r="T54" i="1"/>
  <c r="U54" i="1" s="1"/>
  <c r="BG52" i="1"/>
  <c r="CG52" i="1"/>
  <c r="BG51" i="1"/>
  <c r="AE51" i="1"/>
  <c r="AE52" i="1"/>
  <c r="AE53" i="1"/>
  <c r="AE54" i="1"/>
  <c r="AE55" i="1"/>
  <c r="AE56" i="1"/>
  <c r="AE57" i="1"/>
  <c r="AE58" i="1"/>
  <c r="AE59" i="1"/>
  <c r="AE60" i="1"/>
  <c r="AE61" i="1"/>
  <c r="AE62" i="1"/>
  <c r="T51" i="1"/>
  <c r="T52" i="1"/>
  <c r="U52" i="1" s="1"/>
  <c r="CB10" i="1" l="1"/>
  <c r="CI105" i="1"/>
  <c r="CD57" i="1"/>
  <c r="CE57" i="1" s="1"/>
  <c r="CD62" i="1"/>
  <c r="CE62" i="1" s="1"/>
  <c r="CD52" i="1"/>
  <c r="CE52" i="1" s="1"/>
  <c r="CD54" i="1"/>
  <c r="CE54" i="1" s="1"/>
  <c r="U51" i="1"/>
  <c r="BG50" i="1"/>
  <c r="CG50" i="1"/>
  <c r="T50" i="1"/>
  <c r="U50" i="1" s="1"/>
  <c r="BG49" i="1"/>
  <c r="BG48" i="1"/>
  <c r="CG48" i="1"/>
  <c r="T48" i="1"/>
  <c r="U48" i="1" s="1"/>
  <c r="T49" i="1"/>
  <c r="U49" i="1" s="1"/>
  <c r="BG47" i="1"/>
  <c r="T47" i="1"/>
  <c r="U47" i="1" s="1"/>
  <c r="BG46" i="1"/>
  <c r="BG45" i="1"/>
  <c r="CG45" i="1"/>
  <c r="T46" i="1"/>
  <c r="U46" i="1" s="1"/>
  <c r="T45" i="1"/>
  <c r="U45" i="1" s="1"/>
  <c r="BG44" i="1"/>
  <c r="T44" i="1"/>
  <c r="BG43" i="1"/>
  <c r="CG43" i="1"/>
  <c r="T43" i="1"/>
  <c r="U43" i="1" s="1"/>
  <c r="BG42" i="1"/>
  <c r="CG42" i="1"/>
  <c r="AE42" i="1"/>
  <c r="AE43" i="1"/>
  <c r="AE44" i="1"/>
  <c r="AE45" i="1"/>
  <c r="AE46" i="1"/>
  <c r="AE47" i="1"/>
  <c r="AE48" i="1"/>
  <c r="AE49" i="1"/>
  <c r="AE50" i="1"/>
  <c r="T42" i="1"/>
  <c r="U42" i="1" s="1"/>
  <c r="CB11" i="1" l="1"/>
  <c r="CI106" i="1"/>
  <c r="X3" i="1"/>
  <c r="CD45" i="1"/>
  <c r="CE45" i="1" s="1"/>
  <c r="CD43" i="1"/>
  <c r="CE43" i="1" s="1"/>
  <c r="CD42" i="1"/>
  <c r="CE42" i="1" s="1"/>
  <c r="CD50" i="1"/>
  <c r="CE50" i="1" s="1"/>
  <c r="CD48" i="1"/>
  <c r="CE48" i="1" s="1"/>
  <c r="U44" i="1"/>
  <c r="CB12" i="1" l="1"/>
  <c r="CI107" i="1"/>
  <c r="AE41" i="1"/>
  <c r="AE40" i="1"/>
  <c r="BG41" i="1"/>
  <c r="CG41" i="1"/>
  <c r="BG40" i="1"/>
  <c r="T40" i="1"/>
  <c r="U40" i="1" s="1"/>
  <c r="T41" i="1"/>
  <c r="U41" i="1" s="1"/>
  <c r="AE39" i="1"/>
  <c r="BG39" i="1"/>
  <c r="CG39" i="1"/>
  <c r="T39" i="1"/>
  <c r="U39" i="1" s="1"/>
  <c r="AE38" i="1"/>
  <c r="AE37" i="1"/>
  <c r="BG38" i="1"/>
  <c r="BG37" i="1"/>
  <c r="T37" i="1"/>
  <c r="U37" i="1" s="1"/>
  <c r="T38" i="1"/>
  <c r="U38" i="1" s="1"/>
  <c r="AE36" i="1"/>
  <c r="BG36" i="1"/>
  <c r="T36" i="1"/>
  <c r="U36" i="1" s="1"/>
  <c r="AE35" i="1"/>
  <c r="AE34" i="1"/>
  <c r="BG35" i="1"/>
  <c r="BG34" i="1"/>
  <c r="T34" i="1"/>
  <c r="U34" i="1" s="1"/>
  <c r="T35" i="1"/>
  <c r="U35" i="1" s="1"/>
  <c r="AE33" i="1"/>
  <c r="AE32" i="1"/>
  <c r="BG33" i="1"/>
  <c r="BG32" i="1"/>
  <c r="T32" i="1"/>
  <c r="U32" i="1" s="1"/>
  <c r="T33" i="1"/>
  <c r="U33" i="1" s="1"/>
  <c r="AE31" i="1"/>
  <c r="AE30" i="1"/>
  <c r="BG31" i="1"/>
  <c r="CG31" i="1"/>
  <c r="BG30" i="1"/>
  <c r="T30" i="1"/>
  <c r="U30" i="1" s="1"/>
  <c r="T31" i="1"/>
  <c r="U31" i="1" s="1"/>
  <c r="AE29" i="1"/>
  <c r="AE28" i="1"/>
  <c r="BG29" i="1"/>
  <c r="BG28" i="1"/>
  <c r="T28" i="1"/>
  <c r="U28" i="1" s="1"/>
  <c r="T29" i="1"/>
  <c r="U29" i="1" s="1"/>
  <c r="AE27" i="1"/>
  <c r="AE26" i="1"/>
  <c r="BG27" i="1"/>
  <c r="BG26" i="1"/>
  <c r="CG26" i="1"/>
  <c r="T26" i="1"/>
  <c r="U26" i="1" s="1"/>
  <c r="T27" i="1"/>
  <c r="U27" i="1" s="1"/>
  <c r="AE25" i="1"/>
  <c r="AE24" i="1"/>
  <c r="BG25" i="1"/>
  <c r="BG24" i="1"/>
  <c r="T24" i="1"/>
  <c r="U24" i="1" s="1"/>
  <c r="T25" i="1"/>
  <c r="U25" i="1" s="1"/>
  <c r="AE23" i="1"/>
  <c r="AE22" i="1"/>
  <c r="BG23" i="1"/>
  <c r="BG22" i="1"/>
  <c r="T22" i="1"/>
  <c r="U22" i="1" s="1"/>
  <c r="T23" i="1"/>
  <c r="U23" i="1" s="1"/>
  <c r="T21" i="1"/>
  <c r="AE20" i="1"/>
  <c r="BG20" i="1"/>
  <c r="T20" i="1"/>
  <c r="U20" i="1" s="1"/>
  <c r="AE19" i="1"/>
  <c r="BG19" i="1"/>
  <c r="CG19" i="1"/>
  <c r="T19" i="1"/>
  <c r="U19" i="1" s="1"/>
  <c r="AE18" i="1"/>
  <c r="BG18" i="1"/>
  <c r="CG18" i="1"/>
  <c r="T18" i="1"/>
  <c r="U18" i="1" s="1"/>
  <c r="AE17" i="1"/>
  <c r="AE16" i="1"/>
  <c r="BG17" i="1"/>
  <c r="CG17" i="1"/>
  <c r="BG16" i="1"/>
  <c r="T16" i="1"/>
  <c r="U16" i="1" s="1"/>
  <c r="T17" i="1"/>
  <c r="U17" i="1" s="1"/>
  <c r="AE15" i="1"/>
  <c r="AE14" i="1"/>
  <c r="BG15" i="1"/>
  <c r="CG15" i="1"/>
  <c r="BG14" i="1"/>
  <c r="T14" i="1"/>
  <c r="T15" i="1"/>
  <c r="U15" i="1" s="1"/>
  <c r="AE13" i="1"/>
  <c r="T13" i="1"/>
  <c r="U13" i="1" s="1"/>
  <c r="AE12" i="1"/>
  <c r="BG13" i="1"/>
  <c r="BG12" i="1"/>
  <c r="T12" i="1"/>
  <c r="T11" i="1"/>
  <c r="U11" i="1" s="1"/>
  <c r="AE11" i="1"/>
  <c r="AE10" i="1"/>
  <c r="BG11" i="1"/>
  <c r="CG11" i="1"/>
  <c r="T10" i="1"/>
  <c r="U10" i="1" s="1"/>
  <c r="AE9" i="1"/>
  <c r="BG9" i="1"/>
  <c r="T9" i="1"/>
  <c r="U9" i="1" s="1"/>
  <c r="AE8" i="1"/>
  <c r="BG8" i="1"/>
  <c r="T8" i="1"/>
  <c r="AE7" i="1"/>
  <c r="AE6" i="1"/>
  <c r="BG7" i="1"/>
  <c r="CG7" i="1"/>
  <c r="BG6" i="1"/>
  <c r="T6" i="1"/>
  <c r="T7" i="1"/>
  <c r="U7" i="1" s="1"/>
  <c r="T4" i="1"/>
  <c r="U4" i="1" s="1"/>
  <c r="V4" i="1" s="1"/>
  <c r="T5" i="1"/>
  <c r="U5" i="1" s="1"/>
  <c r="AE5" i="1"/>
  <c r="AE4" i="1"/>
  <c r="AE3" i="1"/>
  <c r="BG5" i="1"/>
  <c r="BG4" i="1"/>
  <c r="BG3" i="1"/>
  <c r="W5" i="1"/>
  <c r="W6" i="1" l="1"/>
  <c r="CP5" i="1"/>
  <c r="CC5" i="1"/>
  <c r="CB13" i="1"/>
  <c r="CI108" i="1"/>
  <c r="CG4" i="1"/>
  <c r="CD9" i="1"/>
  <c r="CE9" i="1" s="1"/>
  <c r="CG9" i="1"/>
  <c r="CD17" i="1"/>
  <c r="CE17" i="1" s="1"/>
  <c r="CD15" i="1"/>
  <c r="CE15" i="1" s="1"/>
  <c r="CD41" i="1"/>
  <c r="CE41" i="1" s="1"/>
  <c r="CD11" i="1"/>
  <c r="CE11" i="1" s="1"/>
  <c r="CD18" i="1"/>
  <c r="CE18" i="1" s="1"/>
  <c r="CD26" i="1"/>
  <c r="CE26" i="1" s="1"/>
  <c r="CE4" i="1"/>
  <c r="CF4" i="1" s="1"/>
  <c r="CO4" i="1" s="1"/>
  <c r="CD19" i="1"/>
  <c r="CE19" i="1" s="1"/>
  <c r="CD7" i="1"/>
  <c r="CE7" i="1" s="1"/>
  <c r="CD31" i="1"/>
  <c r="CE31" i="1" s="1"/>
  <c r="CD39" i="1"/>
  <c r="CE39" i="1" s="1"/>
  <c r="U14" i="1"/>
  <c r="U8" i="1"/>
  <c r="U21" i="1"/>
  <c r="U6" i="1"/>
  <c r="U12" i="1"/>
  <c r="CB14" i="1" l="1"/>
  <c r="W7" i="1"/>
  <c r="CP6" i="1"/>
  <c r="CC6" i="1"/>
  <c r="CI109" i="1"/>
  <c r="CF5" i="1"/>
  <c r="W8" i="1" l="1"/>
  <c r="CP7" i="1"/>
  <c r="CC7" i="1"/>
  <c r="CB15" i="1"/>
  <c r="CI110" i="1"/>
  <c r="CF6" i="1"/>
  <c r="CO5" i="1"/>
  <c r="CB16" i="1" l="1"/>
  <c r="W9" i="1"/>
  <c r="CP8" i="1"/>
  <c r="CC8" i="1"/>
  <c r="CI111" i="1"/>
  <c r="CO6" i="1"/>
  <c r="CF7" i="1"/>
  <c r="W10" i="1" l="1"/>
  <c r="CP9" i="1"/>
  <c r="CC9" i="1"/>
  <c r="CB17" i="1"/>
  <c r="CI112" i="1"/>
  <c r="CF8" i="1"/>
  <c r="CO7" i="1"/>
  <c r="Z3" i="1"/>
  <c r="Y3" i="1"/>
  <c r="CB18" i="1" l="1"/>
  <c r="W11" i="1"/>
  <c r="CP10" i="1"/>
  <c r="CC10" i="1"/>
  <c r="CI113" i="1"/>
  <c r="CF9" i="1"/>
  <c r="CO8" i="1"/>
  <c r="Z4" i="1"/>
  <c r="X4" i="1"/>
  <c r="Y4" i="1"/>
  <c r="V5" i="1"/>
  <c r="W12" i="1" l="1"/>
  <c r="CP11" i="1"/>
  <c r="CC11" i="1"/>
  <c r="CB19" i="1"/>
  <c r="CI114" i="1"/>
  <c r="CF10" i="1"/>
  <c r="CO9" i="1"/>
  <c r="X5" i="1"/>
  <c r="Z5" i="1"/>
  <c r="Y5" i="1"/>
  <c r="V6" i="1"/>
  <c r="CB20" i="1" l="1"/>
  <c r="W13" i="1"/>
  <c r="CP12" i="1"/>
  <c r="CC12" i="1"/>
  <c r="CI115" i="1"/>
  <c r="CO10" i="1"/>
  <c r="CF11" i="1"/>
  <c r="Z6" i="1"/>
  <c r="Y6" i="1"/>
  <c r="X6" i="1"/>
  <c r="V7" i="1"/>
  <c r="W14" i="1" l="1"/>
  <c r="CP13" i="1"/>
  <c r="CC13" i="1"/>
  <c r="CB21" i="1"/>
  <c r="CI116" i="1"/>
  <c r="CO11" i="1"/>
  <c r="CF12" i="1"/>
  <c r="V8" i="1"/>
  <c r="Z7" i="1"/>
  <c r="Y7" i="1"/>
  <c r="X7" i="1"/>
  <c r="CB22" i="1" l="1"/>
  <c r="W15" i="1"/>
  <c r="CP14" i="1"/>
  <c r="CC14" i="1"/>
  <c r="CI117" i="1"/>
  <c r="CO12" i="1"/>
  <c r="CF13" i="1"/>
  <c r="V9" i="1"/>
  <c r="Y8" i="1"/>
  <c r="Z8" i="1"/>
  <c r="X8" i="1"/>
  <c r="W16" i="1" l="1"/>
  <c r="CP15" i="1"/>
  <c r="CC15" i="1"/>
  <c r="CB23" i="1"/>
  <c r="CI118" i="1"/>
  <c r="CO13" i="1"/>
  <c r="CF14" i="1"/>
  <c r="V10" i="1"/>
  <c r="Z9" i="1"/>
  <c r="X9" i="1"/>
  <c r="Y9" i="1"/>
  <c r="CB24" i="1" l="1"/>
  <c r="W17" i="1"/>
  <c r="CP16" i="1"/>
  <c r="CC16" i="1"/>
  <c r="CI119" i="1"/>
  <c r="CO14" i="1"/>
  <c r="CF15" i="1"/>
  <c r="Y10" i="1"/>
  <c r="Z10" i="1"/>
  <c r="V11" i="1"/>
  <c r="X10" i="1"/>
  <c r="W18" i="1" l="1"/>
  <c r="CP17" i="1"/>
  <c r="CC17" i="1"/>
  <c r="CB25" i="1"/>
  <c r="CI120" i="1"/>
  <c r="CO15" i="1"/>
  <c r="CF16" i="1"/>
  <c r="X11" i="1"/>
  <c r="Y11" i="1"/>
  <c r="Z11" i="1"/>
  <c r="V12" i="1"/>
  <c r="CB26" i="1" l="1"/>
  <c r="W19" i="1"/>
  <c r="CP18" i="1"/>
  <c r="CC18" i="1"/>
  <c r="CI121" i="1"/>
  <c r="CI122" i="1" s="1"/>
  <c r="CI123" i="1" s="1"/>
  <c r="CO16" i="1"/>
  <c r="CF17" i="1"/>
  <c r="Z12" i="1"/>
  <c r="Y12" i="1"/>
  <c r="X12" i="1"/>
  <c r="V13" i="1"/>
  <c r="CI124" i="1" l="1"/>
  <c r="CI125" i="1" s="1"/>
  <c r="W20" i="1"/>
  <c r="CP19" i="1"/>
  <c r="CC19" i="1"/>
  <c r="CB27" i="1"/>
  <c r="CO17" i="1"/>
  <c r="CF18" i="1"/>
  <c r="V14" i="1"/>
  <c r="X13" i="1"/>
  <c r="Y13" i="1"/>
  <c r="Z13" i="1"/>
  <c r="CI126" i="1" l="1"/>
  <c r="CI127" i="1" s="1"/>
  <c r="CI128" i="1" s="1"/>
  <c r="CI129" i="1" s="1"/>
  <c r="CI130" i="1" s="1"/>
  <c r="CI131" i="1" s="1"/>
  <c r="CB28" i="1"/>
  <c r="W21" i="1"/>
  <c r="CP20" i="1"/>
  <c r="CC20" i="1"/>
  <c r="CO18" i="1"/>
  <c r="CF19" i="1"/>
  <c r="Z14" i="1"/>
  <c r="Y14" i="1"/>
  <c r="X14" i="1"/>
  <c r="V15" i="1"/>
  <c r="CI132" i="1" l="1"/>
  <c r="CI133" i="1" s="1"/>
  <c r="CI134" i="1" s="1"/>
  <c r="CI135" i="1" s="1"/>
  <c r="W22" i="1"/>
  <c r="CP21" i="1"/>
  <c r="CC21" i="1"/>
  <c r="CB29" i="1"/>
  <c r="CO19" i="1"/>
  <c r="CF20" i="1"/>
  <c r="Z15" i="1"/>
  <c r="Y15" i="1"/>
  <c r="V16" i="1"/>
  <c r="X15" i="1"/>
  <c r="CI136" i="1" l="1"/>
  <c r="CB30" i="1"/>
  <c r="W23" i="1"/>
  <c r="CP22" i="1"/>
  <c r="CC22" i="1"/>
  <c r="CO20" i="1"/>
  <c r="CF21" i="1"/>
  <c r="Z16" i="1"/>
  <c r="Y16" i="1"/>
  <c r="X16" i="1"/>
  <c r="V17" i="1"/>
  <c r="CI137" i="1" l="1"/>
  <c r="W24" i="1"/>
  <c r="CP23" i="1"/>
  <c r="CC23" i="1"/>
  <c r="CB31" i="1"/>
  <c r="CO21" i="1"/>
  <c r="CF22" i="1"/>
  <c r="Z17" i="1"/>
  <c r="V18" i="1"/>
  <c r="Y17" i="1"/>
  <c r="X17" i="1"/>
  <c r="CI138" i="1" l="1"/>
  <c r="CI139" i="1" s="1"/>
  <c r="CB32" i="1"/>
  <c r="W25" i="1"/>
  <c r="CP24" i="1"/>
  <c r="CC24" i="1"/>
  <c r="CO22" i="1"/>
  <c r="CF23" i="1"/>
  <c r="V19" i="1"/>
  <c r="X18" i="1"/>
  <c r="Z18" i="1"/>
  <c r="Y18" i="1"/>
  <c r="CI140" i="1" l="1"/>
  <c r="CI141" i="1" s="1"/>
  <c r="W26" i="1"/>
  <c r="CP25" i="1"/>
  <c r="CC25" i="1"/>
  <c r="CB33" i="1"/>
  <c r="CO23" i="1"/>
  <c r="CF24" i="1"/>
  <c r="Z19" i="1"/>
  <c r="V20" i="1"/>
  <c r="X19" i="1"/>
  <c r="Y19" i="1"/>
  <c r="CI142" i="1" l="1"/>
  <c r="CI143" i="1" s="1"/>
  <c r="CB34" i="1"/>
  <c r="W27" i="1"/>
  <c r="CP26" i="1"/>
  <c r="CC26" i="1"/>
  <c r="CO24" i="1"/>
  <c r="CF25" i="1"/>
  <c r="V21" i="1"/>
  <c r="Y20" i="1"/>
  <c r="X20" i="1"/>
  <c r="Z20" i="1"/>
  <c r="CI144" i="1" l="1"/>
  <c r="CI145" i="1" s="1"/>
  <c r="W28" i="1"/>
  <c r="CP27" i="1"/>
  <c r="CC27" i="1"/>
  <c r="CB35" i="1"/>
  <c r="CO25" i="1"/>
  <c r="CF26" i="1"/>
  <c r="V22" i="1"/>
  <c r="X21" i="1"/>
  <c r="Y21" i="1"/>
  <c r="Z21" i="1"/>
  <c r="CI146" i="1" l="1"/>
  <c r="CB36" i="1"/>
  <c r="W29" i="1"/>
  <c r="CP28" i="1"/>
  <c r="CC28" i="1"/>
  <c r="CO26" i="1"/>
  <c r="CF27" i="1"/>
  <c r="Y22" i="1"/>
  <c r="Z22" i="1"/>
  <c r="X22" i="1"/>
  <c r="V23" i="1"/>
  <c r="CI147" i="1" l="1"/>
  <c r="W30" i="1"/>
  <c r="CP29" i="1"/>
  <c r="CC29" i="1"/>
  <c r="CB37" i="1"/>
  <c r="CO27" i="1"/>
  <c r="CF28" i="1"/>
  <c r="V24" i="1"/>
  <c r="Y23" i="1"/>
  <c r="Z23" i="1"/>
  <c r="X23" i="1"/>
  <c r="CI148" i="1" l="1"/>
  <c r="CB38" i="1"/>
  <c r="W31" i="1"/>
  <c r="CP30" i="1"/>
  <c r="CC30" i="1"/>
  <c r="CO28" i="1"/>
  <c r="CF29" i="1"/>
  <c r="Z24" i="1"/>
  <c r="V25" i="1"/>
  <c r="X24" i="1"/>
  <c r="Y24" i="1"/>
  <c r="CI149" i="1" l="1"/>
  <c r="W32" i="1"/>
  <c r="CP31" i="1"/>
  <c r="CC31" i="1"/>
  <c r="CB39" i="1"/>
  <c r="CO29" i="1"/>
  <c r="CF30" i="1"/>
  <c r="X25" i="1"/>
  <c r="Z25" i="1"/>
  <c r="V26" i="1"/>
  <c r="Y25" i="1"/>
  <c r="CI150" i="1" l="1"/>
  <c r="CB40" i="1"/>
  <c r="W33" i="1"/>
  <c r="CP32" i="1"/>
  <c r="CC32" i="1"/>
  <c r="CO30" i="1"/>
  <c r="CF31" i="1"/>
  <c r="Y26" i="1"/>
  <c r="Z26" i="1"/>
  <c r="V27" i="1"/>
  <c r="X26" i="1"/>
  <c r="CI151" i="1" l="1"/>
  <c r="W34" i="1"/>
  <c r="CP33" i="1"/>
  <c r="CC33" i="1"/>
  <c r="CB41" i="1"/>
  <c r="CO31" i="1"/>
  <c r="CF32" i="1"/>
  <c r="V28" i="1"/>
  <c r="Y27" i="1"/>
  <c r="X27" i="1"/>
  <c r="Z27" i="1"/>
  <c r="CI152" i="1" l="1"/>
  <c r="CI153" i="1" s="1"/>
  <c r="CB42" i="1"/>
  <c r="W35" i="1"/>
  <c r="CP34" i="1"/>
  <c r="CC34" i="1"/>
  <c r="CO32" i="1"/>
  <c r="CF33" i="1"/>
  <c r="Y28" i="1"/>
  <c r="Z28" i="1"/>
  <c r="X28" i="1"/>
  <c r="V29" i="1"/>
  <c r="CI154" i="1" l="1"/>
  <c r="W36" i="1"/>
  <c r="CP35" i="1"/>
  <c r="CC35" i="1"/>
  <c r="CB43" i="1"/>
  <c r="CO33" i="1"/>
  <c r="CF34" i="1"/>
  <c r="V30" i="1"/>
  <c r="Y29" i="1"/>
  <c r="X29" i="1"/>
  <c r="Z29" i="1"/>
  <c r="CI155" i="1" l="1"/>
  <c r="CB44" i="1"/>
  <c r="W37" i="1"/>
  <c r="CP36" i="1"/>
  <c r="CC36" i="1"/>
  <c r="CO34" i="1"/>
  <c r="CF35" i="1"/>
  <c r="X30" i="1"/>
  <c r="Y30" i="1"/>
  <c r="Z30" i="1"/>
  <c r="V31" i="1"/>
  <c r="V32" i="1" s="1"/>
  <c r="CI156" i="1" l="1"/>
  <c r="W38" i="1"/>
  <c r="CP37" i="1"/>
  <c r="CC37" i="1"/>
  <c r="CB45" i="1"/>
  <c r="CO35" i="1"/>
  <c r="CF36" i="1"/>
  <c r="X32" i="1"/>
  <c r="Y32" i="1"/>
  <c r="V33" i="1"/>
  <c r="Z32" i="1"/>
  <c r="Y31" i="1"/>
  <c r="X31" i="1"/>
  <c r="Z31" i="1"/>
  <c r="CI157" i="1" l="1"/>
  <c r="CB46" i="1"/>
  <c r="W39" i="1"/>
  <c r="CP38" i="1"/>
  <c r="CC38" i="1"/>
  <c r="CO36" i="1"/>
  <c r="CF37" i="1"/>
  <c r="V34" i="1"/>
  <c r="Z33" i="1"/>
  <c r="X33" i="1"/>
  <c r="Y33" i="1"/>
  <c r="CI158" i="1" l="1"/>
  <c r="W40" i="1"/>
  <c r="CP39" i="1"/>
  <c r="CC39" i="1"/>
  <c r="CB47" i="1"/>
  <c r="CO37" i="1"/>
  <c r="CF38" i="1"/>
  <c r="V35" i="1"/>
  <c r="X34" i="1"/>
  <c r="Y34" i="1"/>
  <c r="Z34" i="1"/>
  <c r="CI159" i="1" l="1"/>
  <c r="CI160" i="1" s="1"/>
  <c r="CB48" i="1"/>
  <c r="W41" i="1"/>
  <c r="CP40" i="1"/>
  <c r="CC40" i="1"/>
  <c r="CO38" i="1"/>
  <c r="CF39" i="1"/>
  <c r="V36" i="1"/>
  <c r="Y35" i="1"/>
  <c r="X35" i="1"/>
  <c r="Z35" i="1"/>
  <c r="CI161" i="1" l="1"/>
  <c r="W42" i="1"/>
  <c r="CP41" i="1"/>
  <c r="CC41" i="1"/>
  <c r="CB49" i="1"/>
  <c r="CO39" i="1"/>
  <c r="CF40" i="1"/>
  <c r="Z36" i="1"/>
  <c r="V37" i="1"/>
  <c r="X36" i="1"/>
  <c r="Y36" i="1"/>
  <c r="CI162" i="1" l="1"/>
  <c r="CI163" i="1" s="1"/>
  <c r="CB50" i="1"/>
  <c r="W43" i="1"/>
  <c r="CP42" i="1"/>
  <c r="CC42" i="1"/>
  <c r="CO40" i="1"/>
  <c r="CF41" i="1"/>
  <c r="V38" i="1"/>
  <c r="X37" i="1"/>
  <c r="Y37" i="1"/>
  <c r="Z37" i="1"/>
  <c r="CI164" i="1" l="1"/>
  <c r="W44" i="1"/>
  <c r="CP43" i="1"/>
  <c r="CC43" i="1"/>
  <c r="CB51" i="1"/>
  <c r="CO41" i="1"/>
  <c r="CF42" i="1"/>
  <c r="V39" i="1"/>
  <c r="Y38" i="1"/>
  <c r="X38" i="1"/>
  <c r="Z38" i="1"/>
  <c r="CI165" i="1" l="1"/>
  <c r="CB52" i="1"/>
  <c r="W45" i="1"/>
  <c r="CP44" i="1"/>
  <c r="CC44" i="1"/>
  <c r="CO42" i="1"/>
  <c r="CF43" i="1"/>
  <c r="X39" i="1"/>
  <c r="Z39" i="1"/>
  <c r="V40" i="1"/>
  <c r="Y39" i="1"/>
  <c r="CI166" i="1" l="1"/>
  <c r="W46" i="1"/>
  <c r="CP45" i="1"/>
  <c r="CC45" i="1"/>
  <c r="CB53" i="1"/>
  <c r="CO43" i="1"/>
  <c r="CF44" i="1"/>
  <c r="V41" i="1"/>
  <c r="V42" i="1" s="1"/>
  <c r="X40" i="1"/>
  <c r="Y40" i="1"/>
  <c r="Z40" i="1"/>
  <c r="CI167" i="1" l="1"/>
  <c r="CI168" i="1" s="1"/>
  <c r="CB54" i="1"/>
  <c r="W47" i="1"/>
  <c r="CP46" i="1"/>
  <c r="CC46" i="1"/>
  <c r="CO44" i="1"/>
  <c r="CF45" i="1"/>
  <c r="Y42" i="1"/>
  <c r="Z42" i="1"/>
  <c r="V43" i="1"/>
  <c r="X42" i="1"/>
  <c r="X41" i="1"/>
  <c r="Y41" i="1"/>
  <c r="Z41" i="1"/>
  <c r="CI169" i="1" l="1"/>
  <c r="W48" i="1"/>
  <c r="CP47" i="1"/>
  <c r="CC47" i="1"/>
  <c r="CB55" i="1"/>
  <c r="CO45" i="1"/>
  <c r="CF46" i="1"/>
  <c r="Z43" i="1"/>
  <c r="V44" i="1"/>
  <c r="X43" i="1"/>
  <c r="Y43" i="1"/>
  <c r="CI170" i="1" l="1"/>
  <c r="CB56" i="1"/>
  <c r="W49" i="1"/>
  <c r="CP48" i="1"/>
  <c r="CC48" i="1"/>
  <c r="CO46" i="1"/>
  <c r="CF47" i="1"/>
  <c r="V45" i="1"/>
  <c r="Y44" i="1"/>
  <c r="Z44" i="1"/>
  <c r="X44" i="1"/>
  <c r="CI171" i="1" l="1"/>
  <c r="W50" i="1"/>
  <c r="CP49" i="1"/>
  <c r="CC49" i="1"/>
  <c r="CB57" i="1"/>
  <c r="CO47" i="1"/>
  <c r="CF48" i="1"/>
  <c r="V46" i="1"/>
  <c r="Y45" i="1"/>
  <c r="Z45" i="1"/>
  <c r="X45" i="1"/>
  <c r="CI172" i="1" l="1"/>
  <c r="CB58" i="1"/>
  <c r="W51" i="1"/>
  <c r="CP50" i="1"/>
  <c r="CC50" i="1"/>
  <c r="CO48" i="1"/>
  <c r="CF49" i="1"/>
  <c r="V47" i="1"/>
  <c r="Z46" i="1"/>
  <c r="X46" i="1"/>
  <c r="Y46" i="1"/>
  <c r="CI173" i="1" l="1"/>
  <c r="W52" i="1"/>
  <c r="CP51" i="1"/>
  <c r="CC51" i="1"/>
  <c r="CB59" i="1"/>
  <c r="CO49" i="1"/>
  <c r="CF50" i="1"/>
  <c r="Y47" i="1"/>
  <c r="Z47" i="1"/>
  <c r="X47" i="1"/>
  <c r="V48" i="1"/>
  <c r="CI174" i="1" l="1"/>
  <c r="CB60" i="1"/>
  <c r="W53" i="1"/>
  <c r="CP52" i="1"/>
  <c r="CC52" i="1"/>
  <c r="CO50" i="1"/>
  <c r="CF51" i="1"/>
  <c r="Y48" i="1"/>
  <c r="Z48" i="1"/>
  <c r="V49" i="1"/>
  <c r="X48" i="1"/>
  <c r="CI175" i="1" l="1"/>
  <c r="CI176" i="1" s="1"/>
  <c r="W54" i="1"/>
  <c r="CP53" i="1"/>
  <c r="CC53" i="1"/>
  <c r="CB61" i="1"/>
  <c r="CO51" i="1"/>
  <c r="CF52" i="1"/>
  <c r="V50" i="1"/>
  <c r="V51" i="1" s="1"/>
  <c r="X49" i="1"/>
  <c r="Y49" i="1"/>
  <c r="Z49" i="1"/>
  <c r="CI177" i="1" l="1"/>
  <c r="CB62" i="1"/>
  <c r="W55" i="1"/>
  <c r="CP54" i="1"/>
  <c r="CC54" i="1"/>
  <c r="CO52" i="1"/>
  <c r="CF53" i="1"/>
  <c r="X51" i="1"/>
  <c r="Y51" i="1"/>
  <c r="V52" i="1"/>
  <c r="Z51" i="1"/>
  <c r="Z50" i="1"/>
  <c r="X50" i="1"/>
  <c r="Y50" i="1"/>
  <c r="CI178" i="1" l="1"/>
  <c r="W56" i="1"/>
  <c r="CP55" i="1"/>
  <c r="CC55" i="1"/>
  <c r="CB63" i="1"/>
  <c r="CO53" i="1"/>
  <c r="CF54" i="1"/>
  <c r="V53" i="1"/>
  <c r="Y52" i="1"/>
  <c r="X52" i="1"/>
  <c r="Z52" i="1"/>
  <c r="CI179" i="1" l="1"/>
  <c r="CB64" i="1"/>
  <c r="W57" i="1"/>
  <c r="CP56" i="1"/>
  <c r="CC56" i="1"/>
  <c r="CO54" i="1"/>
  <c r="CF55" i="1"/>
  <c r="Y53" i="1"/>
  <c r="Z53" i="1"/>
  <c r="V54" i="1"/>
  <c r="X53" i="1"/>
  <c r="CI180" i="1" l="1"/>
  <c r="W58" i="1"/>
  <c r="CP57" i="1"/>
  <c r="CC57" i="1"/>
  <c r="CB65" i="1"/>
  <c r="CO55" i="1"/>
  <c r="CF56" i="1"/>
  <c r="V55" i="1"/>
  <c r="X54" i="1"/>
  <c r="Y54" i="1"/>
  <c r="Z54" i="1"/>
  <c r="CI181" i="1" l="1"/>
  <c r="CB66" i="1"/>
  <c r="W59" i="1"/>
  <c r="CP58" i="1"/>
  <c r="CC58" i="1"/>
  <c r="CO56" i="1"/>
  <c r="CF57" i="1"/>
  <c r="X55" i="1"/>
  <c r="Y55" i="1"/>
  <c r="Z55" i="1"/>
  <c r="V56" i="1"/>
  <c r="CI182" i="1" l="1"/>
  <c r="W60" i="1"/>
  <c r="CP59" i="1"/>
  <c r="CC59" i="1"/>
  <c r="CB67" i="1"/>
  <c r="CO57" i="1"/>
  <c r="CF58" i="1"/>
  <c r="V57" i="1"/>
  <c r="X56" i="1"/>
  <c r="Y56" i="1"/>
  <c r="Z56" i="1"/>
  <c r="CI183" i="1" l="1"/>
  <c r="CI184" i="1" s="1"/>
  <c r="CB68" i="1"/>
  <c r="W61" i="1"/>
  <c r="CP60" i="1"/>
  <c r="CC60" i="1"/>
  <c r="CO58" i="1"/>
  <c r="CF59" i="1"/>
  <c r="Z57" i="1"/>
  <c r="V58" i="1"/>
  <c r="X57" i="1"/>
  <c r="Y57" i="1"/>
  <c r="CI185" i="1" l="1"/>
  <c r="W62" i="1"/>
  <c r="CP61" i="1"/>
  <c r="CC61" i="1"/>
  <c r="CB69" i="1"/>
  <c r="CO59" i="1"/>
  <c r="CF60" i="1"/>
  <c r="V59" i="1"/>
  <c r="X58" i="1"/>
  <c r="Y58" i="1"/>
  <c r="Z58" i="1"/>
  <c r="CI186" i="1" l="1"/>
  <c r="CB70" i="1"/>
  <c r="W63" i="1"/>
  <c r="CP62" i="1"/>
  <c r="CC62" i="1"/>
  <c r="CO60" i="1"/>
  <c r="CF61" i="1"/>
  <c r="Y59" i="1"/>
  <c r="V60" i="1"/>
  <c r="Z59" i="1"/>
  <c r="X59" i="1"/>
  <c r="CI187" i="1" l="1"/>
  <c r="W64" i="1"/>
  <c r="CP63" i="1"/>
  <c r="CC63" i="1"/>
  <c r="CB71" i="1"/>
  <c r="CO61" i="1"/>
  <c r="CF62" i="1"/>
  <c r="V61" i="1"/>
  <c r="X60" i="1"/>
  <c r="Y60" i="1"/>
  <c r="Z60" i="1"/>
  <c r="CI188" i="1" l="1"/>
  <c r="CB72" i="1"/>
  <c r="W65" i="1"/>
  <c r="CP64" i="1"/>
  <c r="CC64" i="1"/>
  <c r="CO62" i="1"/>
  <c r="CF63" i="1"/>
  <c r="X61" i="1"/>
  <c r="V62" i="1"/>
  <c r="V63" i="1" s="1"/>
  <c r="Y61" i="1"/>
  <c r="Z61" i="1"/>
  <c r="CI189" i="1" l="1"/>
  <c r="W66" i="1"/>
  <c r="CP65" i="1"/>
  <c r="CC65" i="1"/>
  <c r="CB73" i="1"/>
  <c r="CO63" i="1"/>
  <c r="CF64" i="1"/>
  <c r="X63" i="1"/>
  <c r="Z63" i="1"/>
  <c r="Y63" i="1"/>
  <c r="V64" i="1"/>
  <c r="X62" i="1"/>
  <c r="Y62" i="1"/>
  <c r="Z62" i="1"/>
  <c r="CI190" i="1" l="1"/>
  <c r="CB74" i="1"/>
  <c r="W67" i="1"/>
  <c r="CP66" i="1"/>
  <c r="CC66" i="1"/>
  <c r="CO64" i="1"/>
  <c r="CF65" i="1"/>
  <c r="Z64" i="1"/>
  <c r="V65" i="1"/>
  <c r="X64" i="1"/>
  <c r="Y64" i="1"/>
  <c r="CI191" i="1" l="1"/>
  <c r="W68" i="1"/>
  <c r="CP67" i="1"/>
  <c r="CC67" i="1"/>
  <c r="CB75" i="1"/>
  <c r="CO65" i="1"/>
  <c r="CF66" i="1"/>
  <c r="Y65" i="1"/>
  <c r="V66" i="1"/>
  <c r="X65" i="1"/>
  <c r="Z65" i="1"/>
  <c r="CI192" i="1" l="1"/>
  <c r="CB76" i="1"/>
  <c r="W69" i="1"/>
  <c r="CP68" i="1"/>
  <c r="CC68" i="1"/>
  <c r="CO66" i="1"/>
  <c r="CF67" i="1"/>
  <c r="V67" i="1"/>
  <c r="Y66" i="1"/>
  <c r="Z66" i="1"/>
  <c r="X66" i="1"/>
  <c r="CI193" i="1" l="1"/>
  <c r="W70" i="1"/>
  <c r="CP69" i="1"/>
  <c r="CC69" i="1"/>
  <c r="CB77" i="1"/>
  <c r="CO67" i="1"/>
  <c r="CF68" i="1"/>
  <c r="X67" i="1"/>
  <c r="Y67" i="1"/>
  <c r="Z67" i="1"/>
  <c r="V68" i="1"/>
  <c r="CI194" i="1" l="1"/>
  <c r="CI195" i="1" s="1"/>
  <c r="CB78" i="1"/>
  <c r="W71" i="1"/>
  <c r="CP70" i="1"/>
  <c r="CC70" i="1"/>
  <c r="CO68" i="1"/>
  <c r="CF69" i="1"/>
  <c r="Z68" i="1"/>
  <c r="V69" i="1"/>
  <c r="Y68" i="1"/>
  <c r="X68" i="1"/>
  <c r="CI196" i="1" l="1"/>
  <c r="W72" i="1"/>
  <c r="CP71" i="1"/>
  <c r="CC71" i="1"/>
  <c r="CB79" i="1"/>
  <c r="CO69" i="1"/>
  <c r="CF70" i="1"/>
  <c r="Y69" i="1"/>
  <c r="Z69" i="1"/>
  <c r="V70" i="1"/>
  <c r="X69" i="1"/>
  <c r="CI197" i="1" l="1"/>
  <c r="CB80" i="1"/>
  <c r="W73" i="1"/>
  <c r="CP72" i="1"/>
  <c r="CC72" i="1"/>
  <c r="CO70" i="1"/>
  <c r="CF71" i="1"/>
  <c r="Z70" i="1"/>
  <c r="X70" i="1"/>
  <c r="Y70" i="1"/>
  <c r="V71" i="1"/>
  <c r="CI198" i="1" l="1"/>
  <c r="W74" i="1"/>
  <c r="CP73" i="1"/>
  <c r="CC73" i="1"/>
  <c r="CB81" i="1"/>
  <c r="CO71" i="1"/>
  <c r="CF72" i="1"/>
  <c r="Y71" i="1"/>
  <c r="V72" i="1"/>
  <c r="Z71" i="1"/>
  <c r="X71" i="1"/>
  <c r="CI199" i="1" l="1"/>
  <c r="CB82" i="1"/>
  <c r="W75" i="1"/>
  <c r="CP74" i="1"/>
  <c r="CC74" i="1"/>
  <c r="CO72" i="1"/>
  <c r="CF73" i="1"/>
  <c r="X72" i="1"/>
  <c r="Y72" i="1"/>
  <c r="V73" i="1"/>
  <c r="Z72" i="1"/>
  <c r="CI200" i="1" l="1"/>
  <c r="W76" i="1"/>
  <c r="CP75" i="1"/>
  <c r="CC75" i="1"/>
  <c r="CB83" i="1"/>
  <c r="CO73" i="1"/>
  <c r="CF74" i="1"/>
  <c r="V74" i="1"/>
  <c r="X73" i="1"/>
  <c r="Y73" i="1"/>
  <c r="Z73" i="1"/>
  <c r="CI201" i="1" l="1"/>
  <c r="CB84" i="1"/>
  <c r="W77" i="1"/>
  <c r="CP76" i="1"/>
  <c r="CC76" i="1"/>
  <c r="CO74" i="1"/>
  <c r="CF75" i="1"/>
  <c r="X74" i="1"/>
  <c r="V75" i="1"/>
  <c r="Y74" i="1"/>
  <c r="Z74" i="1"/>
  <c r="CI202" i="1" l="1"/>
  <c r="W78" i="1"/>
  <c r="CP77" i="1"/>
  <c r="CC77" i="1"/>
  <c r="CB85" i="1"/>
  <c r="CO75" i="1"/>
  <c r="CF76" i="1"/>
  <c r="V76" i="1"/>
  <c r="Y75" i="1"/>
  <c r="Z75" i="1"/>
  <c r="X75" i="1"/>
  <c r="CI203" i="1" l="1"/>
  <c r="CB86" i="1"/>
  <c r="W79" i="1"/>
  <c r="CP78" i="1"/>
  <c r="CC78" i="1"/>
  <c r="CO76" i="1"/>
  <c r="CF77" i="1"/>
  <c r="Z76" i="1"/>
  <c r="Y76" i="1"/>
  <c r="X76" i="1"/>
  <c r="V77" i="1"/>
  <c r="CI204" i="1" l="1"/>
  <c r="W80" i="1"/>
  <c r="CP79" i="1"/>
  <c r="CC79" i="1"/>
  <c r="CB87" i="1"/>
  <c r="CO77" i="1"/>
  <c r="CF78" i="1"/>
  <c r="V78" i="1"/>
  <c r="X77" i="1"/>
  <c r="Y77" i="1"/>
  <c r="Z77" i="1"/>
  <c r="CI205" i="1" l="1"/>
  <c r="CB88" i="1"/>
  <c r="W81" i="1"/>
  <c r="CP80" i="1"/>
  <c r="CC80" i="1"/>
  <c r="CO78" i="1"/>
  <c r="CF79" i="1"/>
  <c r="Z78" i="1"/>
  <c r="X78" i="1"/>
  <c r="V79" i="1"/>
  <c r="Y78" i="1"/>
  <c r="CI206" i="1" l="1"/>
  <c r="W82" i="1"/>
  <c r="CP81" i="1"/>
  <c r="CC81" i="1"/>
  <c r="CB89" i="1"/>
  <c r="CO79" i="1"/>
  <c r="CF80" i="1"/>
  <c r="V80" i="1"/>
  <c r="X79" i="1"/>
  <c r="Y79" i="1"/>
  <c r="Z79" i="1"/>
  <c r="CI207" i="1" l="1"/>
  <c r="CB90" i="1"/>
  <c r="W83" i="1"/>
  <c r="CP82" i="1"/>
  <c r="CC82" i="1"/>
  <c r="CO80" i="1"/>
  <c r="CF81" i="1"/>
  <c r="V81" i="1"/>
  <c r="Z80" i="1"/>
  <c r="X80" i="1"/>
  <c r="Y80" i="1"/>
  <c r="CI208" i="1" l="1"/>
  <c r="W84" i="1"/>
  <c r="CP83" i="1"/>
  <c r="CC83" i="1"/>
  <c r="CB91" i="1"/>
  <c r="CO81" i="1"/>
  <c r="CF82" i="1"/>
  <c r="Z81" i="1"/>
  <c r="X81" i="1"/>
  <c r="Y81" i="1"/>
  <c r="V82" i="1"/>
  <c r="CI209" i="1" l="1"/>
  <c r="CI210" i="1" s="1"/>
  <c r="CB92" i="1"/>
  <c r="W85" i="1"/>
  <c r="CP84" i="1"/>
  <c r="CC84" i="1"/>
  <c r="CO82" i="1"/>
  <c r="CF83" i="1"/>
  <c r="V83" i="1"/>
  <c r="Z82" i="1"/>
  <c r="X82" i="1"/>
  <c r="Y82" i="1"/>
  <c r="CI211" i="1" l="1"/>
  <c r="W86" i="1"/>
  <c r="CP85" i="1"/>
  <c r="CC85" i="1"/>
  <c r="CB93" i="1"/>
  <c r="CO83" i="1"/>
  <c r="CF84" i="1"/>
  <c r="Y83" i="1"/>
  <c r="V84" i="1"/>
  <c r="V85" i="1" s="1"/>
  <c r="X83" i="1"/>
  <c r="Z83" i="1"/>
  <c r="CI212" i="1" l="1"/>
  <c r="CB94" i="1"/>
  <c r="W87" i="1"/>
  <c r="CP86" i="1"/>
  <c r="CC86" i="1"/>
  <c r="CO84" i="1"/>
  <c r="CF85" i="1"/>
  <c r="V86" i="1"/>
  <c r="X85" i="1"/>
  <c r="Z85" i="1"/>
  <c r="Y85" i="1"/>
  <c r="X84" i="1"/>
  <c r="Y84" i="1"/>
  <c r="Z84" i="1"/>
  <c r="CI213" i="1" l="1"/>
  <c r="W88" i="1"/>
  <c r="CP87" i="1"/>
  <c r="CC87" i="1"/>
  <c r="CB95" i="1"/>
  <c r="CO85" i="1"/>
  <c r="CF86" i="1"/>
  <c r="V87" i="1"/>
  <c r="X86" i="1"/>
  <c r="Y86" i="1"/>
  <c r="Z86" i="1"/>
  <c r="CI214" i="1" l="1"/>
  <c r="CB96" i="1"/>
  <c r="W89" i="1"/>
  <c r="CP88" i="1"/>
  <c r="CC88" i="1"/>
  <c r="CO86" i="1"/>
  <c r="CF87" i="1"/>
  <c r="V88" i="1"/>
  <c r="Y87" i="1"/>
  <c r="Z87" i="1"/>
  <c r="X87" i="1"/>
  <c r="CI215" i="1" l="1"/>
  <c r="W90" i="1"/>
  <c r="CP89" i="1"/>
  <c r="CC89" i="1"/>
  <c r="CB97" i="1"/>
  <c r="CO87" i="1"/>
  <c r="CF88" i="1"/>
  <c r="V89" i="1"/>
  <c r="X88" i="1"/>
  <c r="Z88" i="1"/>
  <c r="Y88" i="1"/>
  <c r="CI216" i="1" l="1"/>
  <c r="CB98" i="1"/>
  <c r="W91" i="1"/>
  <c r="CP90" i="1"/>
  <c r="CC90" i="1"/>
  <c r="CO88" i="1"/>
  <c r="CF89" i="1"/>
  <c r="V90" i="1"/>
  <c r="X89" i="1"/>
  <c r="Z89" i="1"/>
  <c r="Y89" i="1"/>
  <c r="CI217" i="1" l="1"/>
  <c r="W92" i="1"/>
  <c r="CP91" i="1"/>
  <c r="CC91" i="1"/>
  <c r="CB99" i="1"/>
  <c r="CO89" i="1"/>
  <c r="CF90" i="1"/>
  <c r="V91" i="1"/>
  <c r="Z90" i="1"/>
  <c r="X90" i="1"/>
  <c r="Y90" i="1"/>
  <c r="CI218" i="1" l="1"/>
  <c r="CI219" i="1" s="1"/>
  <c r="CB100" i="1"/>
  <c r="W93" i="1"/>
  <c r="CP92" i="1"/>
  <c r="CC92" i="1"/>
  <c r="CO90" i="1"/>
  <c r="CF91" i="1"/>
  <c r="V92" i="1"/>
  <c r="X91" i="1"/>
  <c r="Y91" i="1"/>
  <c r="Z91" i="1"/>
  <c r="CI220" i="1" l="1"/>
  <c r="CI221" i="1" s="1"/>
  <c r="W94" i="1"/>
  <c r="CP93" i="1"/>
  <c r="CC93" i="1"/>
  <c r="CB101" i="1"/>
  <c r="CO91" i="1"/>
  <c r="CF92" i="1"/>
  <c r="X92" i="1"/>
  <c r="V93" i="1"/>
  <c r="Z92" i="1"/>
  <c r="Y92" i="1"/>
  <c r="CI222" i="1" l="1"/>
  <c r="CB102" i="1"/>
  <c r="W95" i="1"/>
  <c r="CP94" i="1"/>
  <c r="CC94" i="1"/>
  <c r="CO92" i="1"/>
  <c r="CF93" i="1"/>
  <c r="V94" i="1"/>
  <c r="X93" i="1"/>
  <c r="Y93" i="1"/>
  <c r="Z93" i="1"/>
  <c r="CI223" i="1" l="1"/>
  <c r="W96" i="1"/>
  <c r="CP95" i="1"/>
  <c r="CC95" i="1"/>
  <c r="CB103" i="1"/>
  <c r="CO93" i="1"/>
  <c r="CF94" i="1"/>
  <c r="V95" i="1"/>
  <c r="X94" i="1"/>
  <c r="Y94" i="1"/>
  <c r="Z94" i="1"/>
  <c r="CI224" i="1" l="1"/>
  <c r="CI225" i="1" s="1"/>
  <c r="CB104" i="1"/>
  <c r="W97" i="1"/>
  <c r="CP96" i="1"/>
  <c r="CC96" i="1"/>
  <c r="CO94" i="1"/>
  <c r="CF95" i="1"/>
  <c r="V96" i="1"/>
  <c r="Z95" i="1"/>
  <c r="X95" i="1"/>
  <c r="Y95" i="1"/>
  <c r="CI226" i="1" l="1"/>
  <c r="CI227" i="1" s="1"/>
  <c r="W98" i="1"/>
  <c r="CP97" i="1"/>
  <c r="CC97" i="1"/>
  <c r="CB105" i="1"/>
  <c r="CO95" i="1"/>
  <c r="CF96" i="1"/>
  <c r="V97" i="1"/>
  <c r="Z96" i="1"/>
  <c r="Y96" i="1"/>
  <c r="X96" i="1"/>
  <c r="CI228" i="1" l="1"/>
  <c r="CB106" i="1"/>
  <c r="W99" i="1"/>
  <c r="CP98" i="1"/>
  <c r="CC98" i="1"/>
  <c r="CO96" i="1"/>
  <c r="CF97" i="1"/>
  <c r="V98" i="1"/>
  <c r="X97" i="1"/>
  <c r="Y97" i="1"/>
  <c r="Z97" i="1"/>
  <c r="CI229" i="1" l="1"/>
  <c r="W100" i="1"/>
  <c r="CP99" i="1"/>
  <c r="CC99" i="1"/>
  <c r="CB107" i="1"/>
  <c r="CO97" i="1"/>
  <c r="CF98" i="1"/>
  <c r="V99" i="1"/>
  <c r="Y98" i="1"/>
  <c r="Z98" i="1"/>
  <c r="X98" i="1"/>
  <c r="CI230" i="1" l="1"/>
  <c r="CB108" i="1"/>
  <c r="W101" i="1"/>
  <c r="CP100" i="1"/>
  <c r="CC100" i="1"/>
  <c r="CO98" i="1"/>
  <c r="CF99" i="1"/>
  <c r="Y99" i="1"/>
  <c r="V100" i="1"/>
  <c r="X99" i="1"/>
  <c r="Z99" i="1"/>
  <c r="CI231" i="1" l="1"/>
  <c r="W102" i="1"/>
  <c r="CP101" i="1"/>
  <c r="CC101" i="1"/>
  <c r="CB109" i="1"/>
  <c r="CO99" i="1"/>
  <c r="CF100" i="1"/>
  <c r="V101" i="1"/>
  <c r="Z100" i="1"/>
  <c r="Y100" i="1"/>
  <c r="X100" i="1"/>
  <c r="CI232" i="1" l="1"/>
  <c r="CB110" i="1"/>
  <c r="W103" i="1"/>
  <c r="CP102" i="1"/>
  <c r="CC102" i="1"/>
  <c r="CO100" i="1"/>
  <c r="CF101" i="1"/>
  <c r="X101" i="1"/>
  <c r="Y101" i="1"/>
  <c r="Z101" i="1"/>
  <c r="V102" i="1"/>
  <c r="CI233" i="1" l="1"/>
  <c r="W104" i="1"/>
  <c r="CP103" i="1"/>
  <c r="CC103" i="1"/>
  <c r="CB111" i="1"/>
  <c r="CO101" i="1"/>
  <c r="CF102" i="1"/>
  <c r="V103" i="1"/>
  <c r="Y102" i="1"/>
  <c r="Z102" i="1"/>
  <c r="X102" i="1"/>
  <c r="CI234" i="1" l="1"/>
  <c r="CB112" i="1"/>
  <c r="W105" i="1"/>
  <c r="CP104" i="1"/>
  <c r="CC104" i="1"/>
  <c r="CO102" i="1"/>
  <c r="CF103" i="1"/>
  <c r="Y103" i="1"/>
  <c r="Z103" i="1"/>
  <c r="X103" i="1"/>
  <c r="V104" i="1"/>
  <c r="V105" i="1" s="1"/>
  <c r="CI235" i="1" l="1"/>
  <c r="CI236" i="1" s="1"/>
  <c r="W106" i="1"/>
  <c r="CP105" i="1"/>
  <c r="CC105" i="1"/>
  <c r="CB113" i="1"/>
  <c r="CO103" i="1"/>
  <c r="CF104" i="1"/>
  <c r="X105" i="1"/>
  <c r="Z105" i="1"/>
  <c r="V106" i="1"/>
  <c r="Y105" i="1"/>
  <c r="X104" i="1"/>
  <c r="Y104" i="1"/>
  <c r="Z104" i="1"/>
  <c r="CI237" i="1" l="1"/>
  <c r="CB114" i="1"/>
  <c r="W107" i="1"/>
  <c r="CP106" i="1"/>
  <c r="CC106" i="1"/>
  <c r="CO104" i="1"/>
  <c r="CF105" i="1"/>
  <c r="V107" i="1"/>
  <c r="Y106" i="1"/>
  <c r="X106" i="1"/>
  <c r="Z106" i="1"/>
  <c r="CI238" i="1" l="1"/>
  <c r="W108" i="1"/>
  <c r="CP107" i="1"/>
  <c r="CC107" i="1"/>
  <c r="CB115" i="1"/>
  <c r="CO105" i="1"/>
  <c r="CF106" i="1"/>
  <c r="V108" i="1"/>
  <c r="X107" i="1"/>
  <c r="Y107" i="1"/>
  <c r="Z107" i="1"/>
  <c r="CI239" i="1" l="1"/>
  <c r="CB116" i="1"/>
  <c r="W109" i="1"/>
  <c r="CP108" i="1"/>
  <c r="CC108" i="1"/>
  <c r="CO106" i="1"/>
  <c r="CF107" i="1"/>
  <c r="X108" i="1"/>
  <c r="Y108" i="1"/>
  <c r="V109" i="1"/>
  <c r="V110" i="1" s="1"/>
  <c r="Z108" i="1"/>
  <c r="CI240" i="1" l="1"/>
  <c r="W110" i="1"/>
  <c r="X110" i="1" s="1"/>
  <c r="CP109" i="1"/>
  <c r="CC109" i="1"/>
  <c r="CB117" i="1"/>
  <c r="CO107" i="1"/>
  <c r="CF108" i="1"/>
  <c r="V111" i="1"/>
  <c r="Y110" i="1"/>
  <c r="Z110" i="1"/>
  <c r="X109" i="1"/>
  <c r="Z109" i="1"/>
  <c r="Y109" i="1"/>
  <c r="CI241" i="1" l="1"/>
  <c r="CB118" i="1"/>
  <c r="W111" i="1"/>
  <c r="X111" i="1" s="1"/>
  <c r="CP110" i="1"/>
  <c r="CC110" i="1"/>
  <c r="CO108" i="1"/>
  <c r="CF109" i="1"/>
  <c r="V112" i="1"/>
  <c r="Y111" i="1"/>
  <c r="Z111" i="1"/>
  <c r="CI242" i="1" l="1"/>
  <c r="W112" i="1"/>
  <c r="X112" i="1" s="1"/>
  <c r="CP111" i="1"/>
  <c r="CC111" i="1"/>
  <c r="CB119" i="1"/>
  <c r="CO109" i="1"/>
  <c r="CF110" i="1"/>
  <c r="V113" i="1"/>
  <c r="Y112" i="1"/>
  <c r="Z112" i="1"/>
  <c r="CI243" i="1" l="1"/>
  <c r="CB120" i="1"/>
  <c r="W113" i="1"/>
  <c r="X113" i="1" s="1"/>
  <c r="CP112" i="1"/>
  <c r="CC112" i="1"/>
  <c r="CO110" i="1"/>
  <c r="CF111" i="1"/>
  <c r="V114" i="1"/>
  <c r="Z113" i="1"/>
  <c r="Y113" i="1"/>
  <c r="CI244" i="1" l="1"/>
  <c r="W114" i="1"/>
  <c r="X114" i="1" s="1"/>
  <c r="CP113" i="1"/>
  <c r="CC113" i="1"/>
  <c r="CB121" i="1"/>
  <c r="CB122" i="1" s="1"/>
  <c r="CO111" i="1"/>
  <c r="CF112" i="1"/>
  <c r="Y114" i="1"/>
  <c r="Z114" i="1"/>
  <c r="V115" i="1"/>
  <c r="CI245" i="1" l="1"/>
  <c r="CB123" i="1"/>
  <c r="W115" i="1"/>
  <c r="X115" i="1" s="1"/>
  <c r="CP114" i="1"/>
  <c r="CC114" i="1"/>
  <c r="CO112" i="1"/>
  <c r="CF113" i="1"/>
  <c r="V116" i="1"/>
  <c r="Y115" i="1"/>
  <c r="Z115" i="1"/>
  <c r="CI246" i="1" l="1"/>
  <c r="CB124" i="1"/>
  <c r="W116" i="1"/>
  <c r="X116" i="1" s="1"/>
  <c r="CP115" i="1"/>
  <c r="CC115" i="1"/>
  <c r="CO113" i="1"/>
  <c r="CF114" i="1"/>
  <c r="Y116" i="1"/>
  <c r="Z116" i="1"/>
  <c r="V117" i="1"/>
  <c r="CI247" i="1" l="1"/>
  <c r="CB125" i="1"/>
  <c r="W117" i="1"/>
  <c r="X117" i="1" s="1"/>
  <c r="CP116" i="1"/>
  <c r="CC116" i="1"/>
  <c r="CO114" i="1"/>
  <c r="CF115" i="1"/>
  <c r="V118" i="1"/>
  <c r="Y117" i="1"/>
  <c r="Z117" i="1"/>
  <c r="CI248" i="1" l="1"/>
  <c r="CB126" i="1"/>
  <c r="W118" i="1"/>
  <c r="X118" i="1" s="1"/>
  <c r="CP117" i="1"/>
  <c r="CC117" i="1"/>
  <c r="CO115" i="1"/>
  <c r="CF116" i="1"/>
  <c r="Y118" i="1"/>
  <c r="Z118" i="1"/>
  <c r="V119" i="1"/>
  <c r="V120" i="1" s="1"/>
  <c r="CI249" i="1" l="1"/>
  <c r="CB127" i="1"/>
  <c r="CB128" i="1" s="1"/>
  <c r="V121" i="1"/>
  <c r="V122" i="1" s="1"/>
  <c r="Y120" i="1"/>
  <c r="Z120" i="1"/>
  <c r="W119" i="1"/>
  <c r="X119" i="1" s="1"/>
  <c r="CP118" i="1"/>
  <c r="CC118" i="1"/>
  <c r="CO116" i="1"/>
  <c r="CF117" i="1"/>
  <c r="Y119" i="1"/>
  <c r="Z119" i="1"/>
  <c r="CI250" i="1" l="1"/>
  <c r="CB129" i="1"/>
  <c r="V123" i="1"/>
  <c r="Y122" i="1"/>
  <c r="Z122" i="1"/>
  <c r="W120" i="1"/>
  <c r="CP119" i="1"/>
  <c r="CC119" i="1"/>
  <c r="Y121" i="1"/>
  <c r="Z121" i="1"/>
  <c r="CO117" i="1"/>
  <c r="CF118" i="1"/>
  <c r="CI251" i="1" l="1"/>
  <c r="CI252" i="1" s="1"/>
  <c r="CB130" i="1"/>
  <c r="V124" i="1"/>
  <c r="Y123" i="1"/>
  <c r="Z123" i="1"/>
  <c r="W121" i="1"/>
  <c r="W122" i="1" s="1"/>
  <c r="CP120" i="1"/>
  <c r="CC120" i="1"/>
  <c r="X120" i="1"/>
  <c r="CO118" i="1"/>
  <c r="CF119" i="1"/>
  <c r="CI253" i="1" l="1"/>
  <c r="CB131" i="1"/>
  <c r="W123" i="1"/>
  <c r="CP122" i="1"/>
  <c r="CC122" i="1"/>
  <c r="X122" i="1"/>
  <c r="V125" i="1"/>
  <c r="Z124" i="1"/>
  <c r="Y124" i="1"/>
  <c r="CO119" i="1"/>
  <c r="CF120" i="1"/>
  <c r="CP121" i="1"/>
  <c r="CC121" i="1"/>
  <c r="X121" i="1"/>
  <c r="CI254" i="1" l="1"/>
  <c r="CB132" i="1"/>
  <c r="CB133" i="1" s="1"/>
  <c r="Y125" i="1"/>
  <c r="V126" i="1"/>
  <c r="Z125" i="1"/>
  <c r="W124" i="1"/>
  <c r="CP123" i="1"/>
  <c r="CC123" i="1"/>
  <c r="X123" i="1"/>
  <c r="CF121" i="1"/>
  <c r="CO120" i="1"/>
  <c r="CI255" i="1" l="1"/>
  <c r="CB134" i="1"/>
  <c r="W125" i="1"/>
  <c r="CP124" i="1"/>
  <c r="CC124" i="1"/>
  <c r="X124" i="1"/>
  <c r="V127" i="1"/>
  <c r="V128" i="1" s="1"/>
  <c r="Y126" i="1"/>
  <c r="Z126" i="1"/>
  <c r="CO121" i="1"/>
  <c r="CF122" i="1"/>
  <c r="CI256" i="1" l="1"/>
  <c r="CI257" i="1" s="1"/>
  <c r="CB135" i="1"/>
  <c r="V129" i="1"/>
  <c r="Z128" i="1"/>
  <c r="Y128" i="1"/>
  <c r="Y127" i="1"/>
  <c r="Z127" i="1"/>
  <c r="CF123" i="1"/>
  <c r="CO122" i="1"/>
  <c r="W126" i="1"/>
  <c r="CP125" i="1"/>
  <c r="CC125" i="1"/>
  <c r="X125" i="1"/>
  <c r="CI258" i="1" l="1"/>
  <c r="CB136" i="1"/>
  <c r="Z129" i="1"/>
  <c r="Y129" i="1"/>
  <c r="V130" i="1"/>
  <c r="W127" i="1"/>
  <c r="W128" i="1" s="1"/>
  <c r="CP126" i="1"/>
  <c r="CC126" i="1"/>
  <c r="X126" i="1"/>
  <c r="CF124" i="1"/>
  <c r="CO123" i="1"/>
  <c r="CI259" i="1" l="1"/>
  <c r="CB137" i="1"/>
  <c r="Z130" i="1"/>
  <c r="Y130" i="1"/>
  <c r="V131" i="1"/>
  <c r="X128" i="1"/>
  <c r="CC128" i="1"/>
  <c r="CP128" i="1"/>
  <c r="W129" i="1"/>
  <c r="CF125" i="1"/>
  <c r="CO124" i="1"/>
  <c r="CP127" i="1"/>
  <c r="CC127" i="1"/>
  <c r="X127" i="1"/>
  <c r="CI260" i="1" l="1"/>
  <c r="CB138" i="1"/>
  <c r="CB139" i="1" s="1"/>
  <c r="Y131" i="1"/>
  <c r="V132" i="1"/>
  <c r="V133" i="1" s="1"/>
  <c r="Z131" i="1"/>
  <c r="X129" i="1"/>
  <c r="CC129" i="1"/>
  <c r="CP129" i="1"/>
  <c r="W130" i="1"/>
  <c r="CF126" i="1"/>
  <c r="CO125" i="1"/>
  <c r="CI261" i="1" l="1"/>
  <c r="CB140" i="1"/>
  <c r="CB141" i="1" s="1"/>
  <c r="Z133" i="1"/>
  <c r="Y133" i="1"/>
  <c r="V134" i="1"/>
  <c r="Z132" i="1"/>
  <c r="Y132" i="1"/>
  <c r="X130" i="1"/>
  <c r="CC130" i="1"/>
  <c r="CP130" i="1"/>
  <c r="W131" i="1"/>
  <c r="CF127" i="1"/>
  <c r="CO126" i="1"/>
  <c r="CI262" i="1" l="1"/>
  <c r="CB142" i="1"/>
  <c r="CB143" i="1" s="1"/>
  <c r="Z134" i="1"/>
  <c r="Y134" i="1"/>
  <c r="V135" i="1"/>
  <c r="X131" i="1"/>
  <c r="CC131" i="1"/>
  <c r="CP131" i="1"/>
  <c r="W132" i="1"/>
  <c r="W133" i="1" s="1"/>
  <c r="CO127" i="1"/>
  <c r="CF128" i="1"/>
  <c r="CI263" i="1" l="1"/>
  <c r="CB144" i="1"/>
  <c r="CB145" i="1" s="1"/>
  <c r="Y135" i="1"/>
  <c r="Z135" i="1"/>
  <c r="V136" i="1"/>
  <c r="X133" i="1"/>
  <c r="CC133" i="1"/>
  <c r="CP133" i="1"/>
  <c r="W134" i="1"/>
  <c r="X132" i="1"/>
  <c r="CC132" i="1"/>
  <c r="CP132" i="1"/>
  <c r="CO128" i="1"/>
  <c r="CF129" i="1"/>
  <c r="CI264" i="1" l="1"/>
  <c r="CB146" i="1"/>
  <c r="Z136" i="1"/>
  <c r="Y136" i="1"/>
  <c r="V137" i="1"/>
  <c r="X134" i="1"/>
  <c r="CC134" i="1"/>
  <c r="CP134" i="1"/>
  <c r="W135" i="1"/>
  <c r="CO129" i="1"/>
  <c r="CF130" i="1"/>
  <c r="CI265" i="1" l="1"/>
  <c r="CB147" i="1"/>
  <c r="V138" i="1"/>
  <c r="V139" i="1" s="1"/>
  <c r="Z137" i="1"/>
  <c r="Y137" i="1"/>
  <c r="X135" i="1"/>
  <c r="CC135" i="1"/>
  <c r="CP135" i="1"/>
  <c r="W136" i="1"/>
  <c r="CO130" i="1"/>
  <c r="CF131" i="1"/>
  <c r="CI266" i="1" l="1"/>
  <c r="CI267" i="1" s="1"/>
  <c r="CB148" i="1"/>
  <c r="Z139" i="1"/>
  <c r="Y139" i="1"/>
  <c r="V140" i="1"/>
  <c r="V141" i="1" s="1"/>
  <c r="Z138" i="1"/>
  <c r="Y138" i="1"/>
  <c r="X136" i="1"/>
  <c r="CC136" i="1"/>
  <c r="CP136" i="1"/>
  <c r="W137" i="1"/>
  <c r="CO131" i="1"/>
  <c r="CF132" i="1"/>
  <c r="CI268" i="1" l="1"/>
  <c r="CB149" i="1"/>
  <c r="V142" i="1"/>
  <c r="V143" i="1" s="1"/>
  <c r="Y141" i="1"/>
  <c r="Z141" i="1"/>
  <c r="Y140" i="1"/>
  <c r="Z140" i="1"/>
  <c r="X137" i="1"/>
  <c r="CC137" i="1"/>
  <c r="CP137" i="1"/>
  <c r="W138" i="1"/>
  <c r="W139" i="1" s="1"/>
  <c r="CO132" i="1"/>
  <c r="CF133" i="1"/>
  <c r="CI269" i="1" l="1"/>
  <c r="CB150" i="1"/>
  <c r="Z143" i="1"/>
  <c r="V144" i="1"/>
  <c r="V145" i="1" s="1"/>
  <c r="Y143" i="1"/>
  <c r="Y142" i="1"/>
  <c r="Z142" i="1"/>
  <c r="X139" i="1"/>
  <c r="CC139" i="1"/>
  <c r="CP139" i="1"/>
  <c r="W140" i="1"/>
  <c r="W141" i="1" s="1"/>
  <c r="X138" i="1"/>
  <c r="CC138" i="1"/>
  <c r="CP138" i="1"/>
  <c r="CO133" i="1"/>
  <c r="CF134" i="1"/>
  <c r="CI270" i="1" l="1"/>
  <c r="V146" i="1"/>
  <c r="Z145" i="1"/>
  <c r="Y145" i="1"/>
  <c r="CB151" i="1"/>
  <c r="Y144" i="1"/>
  <c r="Z144" i="1"/>
  <c r="W142" i="1"/>
  <c r="W143" i="1" s="1"/>
  <c r="CP141" i="1"/>
  <c r="CC141" i="1"/>
  <c r="X141" i="1"/>
  <c r="X140" i="1"/>
  <c r="CC140" i="1"/>
  <c r="CP140" i="1"/>
  <c r="CO134" i="1"/>
  <c r="CF135" i="1"/>
  <c r="CF136" i="1" s="1"/>
  <c r="CF137" i="1" s="1"/>
  <c r="CF138" i="1" s="1"/>
  <c r="CF139" i="1" s="1"/>
  <c r="CF140" i="1" s="1"/>
  <c r="CF141" i="1" s="1"/>
  <c r="CF142" i="1" s="1"/>
  <c r="CF143" i="1" s="1"/>
  <c r="CF144" i="1" s="1"/>
  <c r="CF145" i="1" s="1"/>
  <c r="CF146" i="1" s="1"/>
  <c r="CF147" i="1" s="1"/>
  <c r="CF148" i="1" s="1"/>
  <c r="CF149" i="1" s="1"/>
  <c r="CF150" i="1" s="1"/>
  <c r="CF151" i="1" s="1"/>
  <c r="CF152" i="1" s="1"/>
  <c r="CF153" i="1" s="1"/>
  <c r="CF154" i="1" s="1"/>
  <c r="CF155" i="1" s="1"/>
  <c r="CF156" i="1" s="1"/>
  <c r="CF157" i="1" s="1"/>
  <c r="CF158" i="1" s="1"/>
  <c r="CF159" i="1" s="1"/>
  <c r="CF160" i="1" s="1"/>
  <c r="CF161" i="1" s="1"/>
  <c r="CF162" i="1" s="1"/>
  <c r="CF163" i="1" s="1"/>
  <c r="CF164" i="1" s="1"/>
  <c r="CF165" i="1" s="1"/>
  <c r="CF166" i="1" s="1"/>
  <c r="CF167" i="1" s="1"/>
  <c r="CF168" i="1" s="1"/>
  <c r="CF169" i="1" s="1"/>
  <c r="CF170" i="1" s="1"/>
  <c r="CF171" i="1" s="1"/>
  <c r="CF172" i="1" s="1"/>
  <c r="CF173" i="1" s="1"/>
  <c r="CF174" i="1" s="1"/>
  <c r="CF175" i="1" s="1"/>
  <c r="CF176" i="1" s="1"/>
  <c r="CF177" i="1" s="1"/>
  <c r="CF178" i="1" s="1"/>
  <c r="CF179" i="1" s="1"/>
  <c r="CF180" i="1" s="1"/>
  <c r="CF181" i="1" s="1"/>
  <c r="CF182" i="1" s="1"/>
  <c r="CF183" i="1" s="1"/>
  <c r="CF184" i="1" s="1"/>
  <c r="CF185" i="1" s="1"/>
  <c r="CF186" i="1" s="1"/>
  <c r="CF187" i="1" s="1"/>
  <c r="CF188" i="1" s="1"/>
  <c r="CF189" i="1" s="1"/>
  <c r="CF190" i="1" s="1"/>
  <c r="CF191" i="1" s="1"/>
  <c r="CF192" i="1" s="1"/>
  <c r="CF193" i="1" s="1"/>
  <c r="CF194" i="1" s="1"/>
  <c r="CF195" i="1" s="1"/>
  <c r="CF196" i="1" s="1"/>
  <c r="CF197" i="1" s="1"/>
  <c r="CF198" i="1" s="1"/>
  <c r="CF199" i="1" s="1"/>
  <c r="CF200" i="1" s="1"/>
  <c r="CF201" i="1" s="1"/>
  <c r="CF202" i="1" s="1"/>
  <c r="CF203" i="1" s="1"/>
  <c r="CF204" i="1" s="1"/>
  <c r="CF205" i="1" s="1"/>
  <c r="CF206" i="1" s="1"/>
  <c r="CF207" i="1" s="1"/>
  <c r="CF208" i="1" s="1"/>
  <c r="CF209" i="1" s="1"/>
  <c r="CF210" i="1" s="1"/>
  <c r="CF211" i="1" s="1"/>
  <c r="CF212" i="1" s="1"/>
  <c r="CF213" i="1" s="1"/>
  <c r="CF214" i="1" s="1"/>
  <c r="CF215" i="1" s="1"/>
  <c r="CF216" i="1" s="1"/>
  <c r="CF217" i="1" s="1"/>
  <c r="CF218" i="1" s="1"/>
  <c r="CF219" i="1" s="1"/>
  <c r="CF220" i="1" s="1"/>
  <c r="CF221" i="1" s="1"/>
  <c r="CF222" i="1" s="1"/>
  <c r="CF223" i="1" s="1"/>
  <c r="CF224" i="1" s="1"/>
  <c r="CF225" i="1" s="1"/>
  <c r="CF226" i="1" s="1"/>
  <c r="CF227" i="1" s="1"/>
  <c r="CF228" i="1" s="1"/>
  <c r="CF229" i="1" s="1"/>
  <c r="CF230" i="1" s="1"/>
  <c r="CF231" i="1" s="1"/>
  <c r="CF232" i="1" s="1"/>
  <c r="CF233" i="1" s="1"/>
  <c r="CF234" i="1" s="1"/>
  <c r="CF235" i="1" s="1"/>
  <c r="CF236" i="1" s="1"/>
  <c r="CF237" i="1" s="1"/>
  <c r="CF238" i="1" s="1"/>
  <c r="CF239" i="1" s="1"/>
  <c r="CF240" i="1" s="1"/>
  <c r="CF241" i="1" s="1"/>
  <c r="CF242" i="1" s="1"/>
  <c r="CF243" i="1" s="1"/>
  <c r="CF244" i="1" s="1"/>
  <c r="CF245" i="1" s="1"/>
  <c r="CF246" i="1" s="1"/>
  <c r="CF247" i="1" s="1"/>
  <c r="CF248" i="1" s="1"/>
  <c r="CF249" i="1" s="1"/>
  <c r="CF250" i="1" s="1"/>
  <c r="CF251" i="1" s="1"/>
  <c r="CF252" i="1" s="1"/>
  <c r="CF253" i="1" s="1"/>
  <c r="CF254" i="1" s="1"/>
  <c r="CF255" i="1" s="1"/>
  <c r="CF256" i="1" s="1"/>
  <c r="CF257" i="1" s="1"/>
  <c r="CF258" i="1" s="1"/>
  <c r="CF259" i="1" s="1"/>
  <c r="CF260" i="1" s="1"/>
  <c r="CF261" i="1" s="1"/>
  <c r="CF262" i="1" s="1"/>
  <c r="CF263" i="1" s="1"/>
  <c r="CF264" i="1" s="1"/>
  <c r="CF265" i="1" s="1"/>
  <c r="CF266" i="1" s="1"/>
  <c r="CF267" i="1" s="1"/>
  <c r="CF268" i="1" s="1"/>
  <c r="CF269" i="1" s="1"/>
  <c r="CF270" i="1" s="1"/>
  <c r="CF271" i="1" s="1"/>
  <c r="CF272" i="1" s="1"/>
  <c r="CF273" i="1" s="1"/>
  <c r="CF274" i="1" s="1"/>
  <c r="CF275" i="1" s="1"/>
  <c r="CF276" i="1" s="1"/>
  <c r="CF277" i="1" s="1"/>
  <c r="CF278" i="1" s="1"/>
  <c r="CF279" i="1" s="1"/>
  <c r="CF280" i="1" s="1"/>
  <c r="CF281" i="1" s="1"/>
  <c r="CF282" i="1" s="1"/>
  <c r="CF283" i="1" s="1"/>
  <c r="CF284" i="1" s="1"/>
  <c r="CF285" i="1" s="1"/>
  <c r="CI271" i="1" l="1"/>
  <c r="CB152" i="1"/>
  <c r="CB153" i="1" s="1"/>
  <c r="V147" i="1"/>
  <c r="Y146" i="1"/>
  <c r="Z146" i="1"/>
  <c r="W144" i="1"/>
  <c r="W145" i="1" s="1"/>
  <c r="CP143" i="1"/>
  <c r="CC143" i="1"/>
  <c r="X143" i="1"/>
  <c r="CP142" i="1"/>
  <c r="CC142" i="1"/>
  <c r="X142" i="1"/>
  <c r="CI272" i="1" l="1"/>
  <c r="CB154" i="1"/>
  <c r="W146" i="1"/>
  <c r="CP145" i="1"/>
  <c r="CC145" i="1"/>
  <c r="X145" i="1"/>
  <c r="V148" i="1"/>
  <c r="Y147" i="1"/>
  <c r="Z147" i="1"/>
  <c r="CP144" i="1"/>
  <c r="CC144" i="1"/>
  <c r="X144" i="1"/>
  <c r="CI273" i="1" l="1"/>
  <c r="CB155" i="1"/>
  <c r="V149" i="1"/>
  <c r="Y148" i="1"/>
  <c r="Z148" i="1"/>
  <c r="W147" i="1"/>
  <c r="CP146" i="1"/>
  <c r="CC146" i="1"/>
  <c r="X146" i="1"/>
  <c r="CI274" i="1" l="1"/>
  <c r="CB156" i="1"/>
  <c r="W148" i="1"/>
  <c r="CP147" i="1"/>
  <c r="CC147" i="1"/>
  <c r="X147" i="1"/>
  <c r="V150" i="1"/>
  <c r="Z149" i="1"/>
  <c r="Y149" i="1"/>
  <c r="CI275" i="1" l="1"/>
  <c r="CB157" i="1"/>
  <c r="V151" i="1"/>
  <c r="Y150" i="1"/>
  <c r="Z150" i="1"/>
  <c r="W149" i="1"/>
  <c r="CP148" i="1"/>
  <c r="CC148" i="1"/>
  <c r="X148" i="1"/>
  <c r="CI276" i="1" l="1"/>
  <c r="CB158" i="1"/>
  <c r="W150" i="1"/>
  <c r="CP149" i="1"/>
  <c r="CC149" i="1"/>
  <c r="X149" i="1"/>
  <c r="V152" i="1"/>
  <c r="V153" i="1" s="1"/>
  <c r="Y151" i="1"/>
  <c r="Z151" i="1"/>
  <c r="CI277" i="1" l="1"/>
  <c r="Z153" i="1"/>
  <c r="Y153" i="1"/>
  <c r="V154" i="1"/>
  <c r="CB159" i="1"/>
  <c r="CB160" i="1" s="1"/>
  <c r="Y152" i="1"/>
  <c r="Z152" i="1"/>
  <c r="W151" i="1"/>
  <c r="CP150" i="1"/>
  <c r="CC150" i="1"/>
  <c r="X150" i="1"/>
  <c r="CI278" i="1" l="1"/>
  <c r="CB161" i="1"/>
  <c r="V155" i="1"/>
  <c r="Y154" i="1"/>
  <c r="Z154" i="1"/>
  <c r="W152" i="1"/>
  <c r="W153" i="1" s="1"/>
  <c r="CP151" i="1"/>
  <c r="CC151" i="1"/>
  <c r="X151" i="1"/>
  <c r="CI279" i="1" l="1"/>
  <c r="CB162" i="1"/>
  <c r="CB163" i="1" s="1"/>
  <c r="W154" i="1"/>
  <c r="CP153" i="1"/>
  <c r="CC153" i="1"/>
  <c r="X153" i="1"/>
  <c r="Z155" i="1"/>
  <c r="V156" i="1"/>
  <c r="Y155" i="1"/>
  <c r="CP152" i="1"/>
  <c r="CC152" i="1"/>
  <c r="X152" i="1"/>
  <c r="CI280" i="1" l="1"/>
  <c r="CB164" i="1"/>
  <c r="V157" i="1"/>
  <c r="Z156" i="1"/>
  <c r="Y156" i="1"/>
  <c r="W155" i="1"/>
  <c r="CP154" i="1"/>
  <c r="CC154" i="1"/>
  <c r="X154" i="1"/>
  <c r="CI281" i="1" l="1"/>
  <c r="CB165" i="1"/>
  <c r="W156" i="1"/>
  <c r="CP155" i="1"/>
  <c r="CC155" i="1"/>
  <c r="X155" i="1"/>
  <c r="Z157" i="1"/>
  <c r="V158" i="1"/>
  <c r="Y157" i="1"/>
  <c r="CB166" i="1" l="1"/>
  <c r="V159" i="1"/>
  <c r="Z158" i="1"/>
  <c r="Y158" i="1"/>
  <c r="W157" i="1"/>
  <c r="CP156" i="1"/>
  <c r="CC156" i="1"/>
  <c r="X156" i="1"/>
  <c r="CB167" i="1" l="1"/>
  <c r="CB168" i="1" s="1"/>
  <c r="W158" i="1"/>
  <c r="CP157" i="1"/>
  <c r="CC157" i="1"/>
  <c r="X157" i="1"/>
  <c r="V160" i="1"/>
  <c r="V161" i="1" s="1"/>
  <c r="Y159" i="1"/>
  <c r="Z159" i="1"/>
  <c r="CI284" i="1" l="1"/>
  <c r="CB169" i="1"/>
  <c r="Y161" i="1"/>
  <c r="Z161" i="1"/>
  <c r="V162" i="1"/>
  <c r="Z160" i="1"/>
  <c r="Y160" i="1"/>
  <c r="W159" i="1"/>
  <c r="CP158" i="1"/>
  <c r="CC158" i="1"/>
  <c r="X158" i="1"/>
  <c r="CI285" i="1" l="1"/>
  <c r="CI286" i="1" s="1"/>
  <c r="CB170" i="1"/>
  <c r="Z162" i="1"/>
  <c r="V163" i="1"/>
  <c r="Y162" i="1"/>
  <c r="W160" i="1"/>
  <c r="CP159" i="1"/>
  <c r="CC159" i="1"/>
  <c r="X159" i="1"/>
  <c r="CP286" i="1" l="1"/>
  <c r="CI287" i="1"/>
  <c r="CB171" i="1"/>
  <c r="X160" i="1"/>
  <c r="W161" i="1"/>
  <c r="CP160" i="1"/>
  <c r="CC160" i="1"/>
  <c r="V164" i="1"/>
  <c r="Y163" i="1"/>
  <c r="Z163" i="1"/>
  <c r="CP287" i="1" l="1"/>
  <c r="CI288" i="1"/>
  <c r="CB172" i="1"/>
  <c r="V165" i="1"/>
  <c r="Z164" i="1"/>
  <c r="Y164" i="1"/>
  <c r="W162" i="1"/>
  <c r="CP161" i="1"/>
  <c r="CC161" i="1"/>
  <c r="X161" i="1"/>
  <c r="CP288" i="1" l="1"/>
  <c r="CI289" i="1"/>
  <c r="CB173" i="1"/>
  <c r="W163" i="1"/>
  <c r="CP162" i="1"/>
  <c r="CC162" i="1"/>
  <c r="X162" i="1"/>
  <c r="Y165" i="1"/>
  <c r="Z165" i="1"/>
  <c r="V166" i="1"/>
  <c r="V167" i="1" s="1"/>
  <c r="V168" i="1" s="1"/>
  <c r="CP289" i="1" l="1"/>
  <c r="CI290" i="1"/>
  <c r="CB174" i="1"/>
  <c r="V169" i="1"/>
  <c r="Z168" i="1"/>
  <c r="Y168" i="1"/>
  <c r="Z167" i="1"/>
  <c r="Y167" i="1"/>
  <c r="CP163" i="1"/>
  <c r="CC163" i="1"/>
  <c r="Z166" i="1"/>
  <c r="Y166" i="1"/>
  <c r="W164" i="1"/>
  <c r="X163" i="1"/>
  <c r="CP290" i="1" l="1"/>
  <c r="CI291" i="1"/>
  <c r="CB175" i="1"/>
  <c r="CB176" i="1" s="1"/>
  <c r="Y169" i="1"/>
  <c r="Z169" i="1"/>
  <c r="V170" i="1"/>
  <c r="CP164" i="1"/>
  <c r="CC164" i="1"/>
  <c r="W165" i="1"/>
  <c r="X164" i="1"/>
  <c r="CP291" i="1" l="1"/>
  <c r="CI292" i="1"/>
  <c r="CB177" i="1"/>
  <c r="V171" i="1"/>
  <c r="Y170" i="1"/>
  <c r="Z170" i="1"/>
  <c r="CP165" i="1"/>
  <c r="CC165" i="1"/>
  <c r="W166" i="1"/>
  <c r="X165" i="1"/>
  <c r="CP292" i="1" l="1"/>
  <c r="CI293" i="1"/>
  <c r="CB178" i="1"/>
  <c r="V172" i="1"/>
  <c r="Y171" i="1"/>
  <c r="Z171" i="1"/>
  <c r="X166" i="1"/>
  <c r="W167" i="1"/>
  <c r="W168" i="1" s="1"/>
  <c r="CP166" i="1"/>
  <c r="CC166" i="1"/>
  <c r="CP293" i="1" l="1"/>
  <c r="CI294" i="1"/>
  <c r="CB179" i="1"/>
  <c r="CP168" i="1"/>
  <c r="CC168" i="1"/>
  <c r="W169" i="1"/>
  <c r="X168" i="1"/>
  <c r="V173" i="1"/>
  <c r="V174" i="1" s="1"/>
  <c r="Z172" i="1"/>
  <c r="Y172" i="1"/>
  <c r="CP167" i="1"/>
  <c r="CC167" i="1"/>
  <c r="X167" i="1"/>
  <c r="CP294" i="1" l="1"/>
  <c r="CI295" i="1"/>
  <c r="CB180" i="1"/>
  <c r="V175" i="1"/>
  <c r="V176" i="1" s="1"/>
  <c r="Z174" i="1"/>
  <c r="Y174" i="1"/>
  <c r="CP169" i="1"/>
  <c r="CC169" i="1"/>
  <c r="Y173" i="1"/>
  <c r="Z173" i="1"/>
  <c r="W170" i="1"/>
  <c r="X169" i="1"/>
  <c r="CP295" i="1" l="1"/>
  <c r="CI296" i="1"/>
  <c r="Y176" i="1"/>
  <c r="Z176" i="1"/>
  <c r="V177" i="1"/>
  <c r="CB181" i="1"/>
  <c r="CP170" i="1"/>
  <c r="CC170" i="1"/>
  <c r="Y175" i="1"/>
  <c r="Z175" i="1"/>
  <c r="W171" i="1"/>
  <c r="X170" i="1"/>
  <c r="CP296" i="1" l="1"/>
  <c r="CI297" i="1"/>
  <c r="CB182" i="1"/>
  <c r="Z177" i="1"/>
  <c r="V178" i="1"/>
  <c r="Y177" i="1"/>
  <c r="CP171" i="1"/>
  <c r="CC171" i="1"/>
  <c r="W172" i="1"/>
  <c r="X171" i="1"/>
  <c r="CP297" i="1" l="1"/>
  <c r="CI298" i="1"/>
  <c r="V179" i="1"/>
  <c r="Y178" i="1"/>
  <c r="Z178" i="1"/>
  <c r="CB183" i="1"/>
  <c r="CB184" i="1" s="1"/>
  <c r="CP172" i="1"/>
  <c r="CC172" i="1"/>
  <c r="W173" i="1"/>
  <c r="X172" i="1"/>
  <c r="CP298" i="1" l="1"/>
  <c r="CI299" i="1"/>
  <c r="CB185" i="1"/>
  <c r="Y179" i="1"/>
  <c r="V180" i="1"/>
  <c r="Z179" i="1"/>
  <c r="X173" i="1"/>
  <c r="W174" i="1"/>
  <c r="CP173" i="1"/>
  <c r="CC173" i="1"/>
  <c r="CP299" i="1" l="1"/>
  <c r="CI300" i="1"/>
  <c r="CB186" i="1"/>
  <c r="V181" i="1"/>
  <c r="Y180" i="1"/>
  <c r="Z180" i="1"/>
  <c r="W175" i="1"/>
  <c r="W176" i="1" s="1"/>
  <c r="CP174" i="1"/>
  <c r="CC174" i="1"/>
  <c r="X174" i="1"/>
  <c r="CP300" i="1" l="1"/>
  <c r="CI301" i="1"/>
  <c r="CB187" i="1"/>
  <c r="W177" i="1"/>
  <c r="CP176" i="1"/>
  <c r="CC176" i="1"/>
  <c r="X176" i="1"/>
  <c r="Y181" i="1"/>
  <c r="Z181" i="1"/>
  <c r="V182" i="1"/>
  <c r="CP175" i="1"/>
  <c r="CC175" i="1"/>
  <c r="X175" i="1"/>
  <c r="CP301" i="1" l="1"/>
  <c r="CI302" i="1"/>
  <c r="CB188" i="1"/>
  <c r="V183" i="1"/>
  <c r="V184" i="1" s="1"/>
  <c r="Y182" i="1"/>
  <c r="Z182" i="1"/>
  <c r="W178" i="1"/>
  <c r="CP177" i="1"/>
  <c r="CC177" i="1"/>
  <c r="X177" i="1"/>
  <c r="CP302" i="1" l="1"/>
  <c r="CI303" i="1"/>
  <c r="CB189" i="1"/>
  <c r="Z184" i="1"/>
  <c r="Y184" i="1"/>
  <c r="V185" i="1"/>
  <c r="W179" i="1"/>
  <c r="CP178" i="1"/>
  <c r="CC178" i="1"/>
  <c r="X178" i="1"/>
  <c r="Z183" i="1"/>
  <c r="Y183" i="1"/>
  <c r="CP303" i="1" l="1"/>
  <c r="CI304" i="1"/>
  <c r="CB190" i="1"/>
  <c r="Z185" i="1"/>
  <c r="Y185" i="1"/>
  <c r="V186" i="1"/>
  <c r="W180" i="1"/>
  <c r="CP179" i="1"/>
  <c r="CC179" i="1"/>
  <c r="X179" i="1"/>
  <c r="CP304" i="1" l="1"/>
  <c r="CI305" i="1"/>
  <c r="CB191" i="1"/>
  <c r="Z186" i="1"/>
  <c r="Y186" i="1"/>
  <c r="V187" i="1"/>
  <c r="W181" i="1"/>
  <c r="CP180" i="1"/>
  <c r="CC180" i="1"/>
  <c r="X180" i="1"/>
  <c r="CI306" i="1" l="1"/>
  <c r="CP306" i="1" s="1"/>
  <c r="CP305" i="1"/>
  <c r="CB192" i="1"/>
  <c r="Z187" i="1"/>
  <c r="Y187" i="1"/>
  <c r="V188" i="1"/>
  <c r="W182" i="1"/>
  <c r="CP181" i="1"/>
  <c r="CC181" i="1"/>
  <c r="X181" i="1"/>
  <c r="CB193" i="1" l="1"/>
  <c r="Z188" i="1"/>
  <c r="Y188" i="1"/>
  <c r="V189" i="1"/>
  <c r="W183" i="1"/>
  <c r="W184" i="1" s="1"/>
  <c r="CP182" i="1"/>
  <c r="CC182" i="1"/>
  <c r="X182" i="1"/>
  <c r="CB194" i="1" l="1"/>
  <c r="CB195" i="1" s="1"/>
  <c r="V190" i="1"/>
  <c r="Z189" i="1"/>
  <c r="Y189" i="1"/>
  <c r="X184" i="1"/>
  <c r="CC184" i="1"/>
  <c r="CP184" i="1"/>
  <c r="W185" i="1"/>
  <c r="CP183" i="1"/>
  <c r="CC183" i="1"/>
  <c r="X183" i="1"/>
  <c r="CB196" i="1" l="1"/>
  <c r="Z190" i="1"/>
  <c r="Y190" i="1"/>
  <c r="V191" i="1"/>
  <c r="X185" i="1"/>
  <c r="CC185" i="1"/>
  <c r="CP185" i="1"/>
  <c r="W186" i="1"/>
  <c r="CB197" i="1" l="1"/>
  <c r="Y191" i="1"/>
  <c r="Z191" i="1"/>
  <c r="V192" i="1"/>
  <c r="X186" i="1"/>
  <c r="CC186" i="1"/>
  <c r="CP186" i="1"/>
  <c r="W187" i="1"/>
  <c r="CB198" i="1" l="1"/>
  <c r="Y192" i="1"/>
  <c r="Z192" i="1"/>
  <c r="V193" i="1"/>
  <c r="X187" i="1"/>
  <c r="CC187" i="1"/>
  <c r="CP187" i="1"/>
  <c r="W188" i="1"/>
  <c r="CB199" i="1" l="1"/>
  <c r="Z193" i="1"/>
  <c r="V194" i="1"/>
  <c r="V195" i="1" s="1"/>
  <c r="Y193" i="1"/>
  <c r="X188" i="1"/>
  <c r="CC188" i="1"/>
  <c r="CP188" i="1"/>
  <c r="W189" i="1"/>
  <c r="CB200" i="1" l="1"/>
  <c r="Z195" i="1"/>
  <c r="V196" i="1"/>
  <c r="Y195" i="1"/>
  <c r="Z194" i="1"/>
  <c r="Y194" i="1"/>
  <c r="X189" i="1"/>
  <c r="CC189" i="1"/>
  <c r="CP189" i="1"/>
  <c r="W190" i="1"/>
  <c r="CB201" i="1" l="1"/>
  <c r="V197" i="1"/>
  <c r="Y196" i="1"/>
  <c r="Z196" i="1"/>
  <c r="X190" i="1"/>
  <c r="CC190" i="1"/>
  <c r="CP190" i="1"/>
  <c r="W191" i="1"/>
  <c r="CB202" i="1" l="1"/>
  <c r="V198" i="1"/>
  <c r="Y197" i="1"/>
  <c r="Z197" i="1"/>
  <c r="X191" i="1"/>
  <c r="CC191" i="1"/>
  <c r="CP191" i="1"/>
  <c r="W192" i="1"/>
  <c r="CB203" i="1" l="1"/>
  <c r="Z198" i="1"/>
  <c r="V199" i="1"/>
  <c r="V200" i="1" s="1"/>
  <c r="Y198" i="1"/>
  <c r="X192" i="1"/>
  <c r="CC192" i="1"/>
  <c r="CP192" i="1"/>
  <c r="W193" i="1"/>
  <c r="CB204" i="1" l="1"/>
  <c r="V201" i="1"/>
  <c r="Z200" i="1"/>
  <c r="Y200" i="1"/>
  <c r="Z199" i="1"/>
  <c r="Y199" i="1"/>
  <c r="X193" i="1"/>
  <c r="CC193" i="1"/>
  <c r="CP193" i="1"/>
  <c r="W194" i="1"/>
  <c r="W195" i="1" s="1"/>
  <c r="CB205" i="1" l="1"/>
  <c r="CP195" i="1"/>
  <c r="CC195" i="1"/>
  <c r="V202" i="1"/>
  <c r="Y201" i="1"/>
  <c r="Z201" i="1"/>
  <c r="W196" i="1"/>
  <c r="X195" i="1"/>
  <c r="X194" i="1"/>
  <c r="CC194" i="1"/>
  <c r="CP194" i="1"/>
  <c r="CB206" i="1" l="1"/>
  <c r="CP196" i="1"/>
  <c r="CC196" i="1"/>
  <c r="Z202" i="1"/>
  <c r="Y202" i="1"/>
  <c r="V203" i="1"/>
  <c r="W197" i="1"/>
  <c r="X196" i="1"/>
  <c r="CB207" i="1" l="1"/>
  <c r="CP197" i="1"/>
  <c r="CC197" i="1"/>
  <c r="Z203" i="1"/>
  <c r="V204" i="1"/>
  <c r="Y203" i="1"/>
  <c r="W198" i="1"/>
  <c r="X197" i="1"/>
  <c r="CB208" i="1" l="1"/>
  <c r="CP198" i="1"/>
  <c r="CC198" i="1"/>
  <c r="V205" i="1"/>
  <c r="Z204" i="1"/>
  <c r="Y204" i="1"/>
  <c r="W199" i="1"/>
  <c r="X198" i="1"/>
  <c r="CB209" i="1" l="1"/>
  <c r="CB210" i="1" s="1"/>
  <c r="CP199" i="1"/>
  <c r="CC199" i="1"/>
  <c r="X199" i="1"/>
  <c r="W200" i="1"/>
  <c r="Z205" i="1"/>
  <c r="Y205" i="1"/>
  <c r="V206" i="1"/>
  <c r="CB211" i="1" l="1"/>
  <c r="CP200" i="1"/>
  <c r="CC200" i="1"/>
  <c r="V207" i="1"/>
  <c r="Y206" i="1"/>
  <c r="Z206" i="1"/>
  <c r="W201" i="1"/>
  <c r="X200" i="1"/>
  <c r="CB212" i="1" l="1"/>
  <c r="CP201" i="1"/>
  <c r="CC201" i="1"/>
  <c r="W202" i="1"/>
  <c r="X201" i="1"/>
  <c r="Z207" i="1"/>
  <c r="Y207" i="1"/>
  <c r="V208" i="1"/>
  <c r="CB213" i="1" l="1"/>
  <c r="CP202" i="1"/>
  <c r="CC202" i="1"/>
  <c r="V209" i="1"/>
  <c r="V210" i="1" s="1"/>
  <c r="Z208" i="1"/>
  <c r="Y208" i="1"/>
  <c r="W203" i="1"/>
  <c r="X202" i="1"/>
  <c r="CB214" i="1" l="1"/>
  <c r="Z210" i="1"/>
  <c r="Y210" i="1"/>
  <c r="V211" i="1"/>
  <c r="CP203" i="1"/>
  <c r="CC203" i="1"/>
  <c r="W204" i="1"/>
  <c r="X203" i="1"/>
  <c r="Y209" i="1"/>
  <c r="Z209" i="1"/>
  <c r="CB215" i="1" l="1"/>
  <c r="Z211" i="1"/>
  <c r="Y211" i="1"/>
  <c r="V212" i="1"/>
  <c r="CP204" i="1"/>
  <c r="CC204" i="1"/>
  <c r="W205" i="1"/>
  <c r="X204" i="1"/>
  <c r="CB216" i="1" l="1"/>
  <c r="Z212" i="1"/>
  <c r="Y212" i="1"/>
  <c r="V213" i="1"/>
  <c r="CP205" i="1"/>
  <c r="CC205" i="1"/>
  <c r="W206" i="1"/>
  <c r="X205" i="1"/>
  <c r="CB217" i="1" l="1"/>
  <c r="Z213" i="1"/>
  <c r="Y213" i="1"/>
  <c r="V214" i="1"/>
  <c r="CP206" i="1"/>
  <c r="CC206" i="1"/>
  <c r="W207" i="1"/>
  <c r="X206" i="1"/>
  <c r="CB218" i="1" l="1"/>
  <c r="CB219" i="1" s="1"/>
  <c r="Z214" i="1"/>
  <c r="Y214" i="1"/>
  <c r="V215" i="1"/>
  <c r="CP207" i="1"/>
  <c r="CC207" i="1"/>
  <c r="W208" i="1"/>
  <c r="X207" i="1"/>
  <c r="CB220" i="1" l="1"/>
  <c r="CB221" i="1" s="1"/>
  <c r="Y215" i="1"/>
  <c r="Z215" i="1"/>
  <c r="V216" i="1"/>
  <c r="CP208" i="1"/>
  <c r="CC208" i="1"/>
  <c r="W209" i="1"/>
  <c r="W210" i="1" s="1"/>
  <c r="X208" i="1"/>
  <c r="CB222" i="1" l="1"/>
  <c r="Y216" i="1"/>
  <c r="Z216" i="1"/>
  <c r="V217" i="1"/>
  <c r="X210" i="1"/>
  <c r="CC210" i="1"/>
  <c r="CP210" i="1"/>
  <c r="W211" i="1"/>
  <c r="X209" i="1"/>
  <c r="CP209" i="1"/>
  <c r="CC209" i="1"/>
  <c r="CB223" i="1" l="1"/>
  <c r="AC216" i="1"/>
  <c r="AB216" i="1"/>
  <c r="V218" i="1"/>
  <c r="V219" i="1" s="1"/>
  <c r="Y217" i="1"/>
  <c r="Z217" i="1"/>
  <c r="X211" i="1"/>
  <c r="CC211" i="1"/>
  <c r="CP211" i="1"/>
  <c r="W212" i="1"/>
  <c r="CB224" i="1" l="1"/>
  <c r="CB225" i="1" s="1"/>
  <c r="Z219" i="1"/>
  <c r="Y219" i="1"/>
  <c r="V220" i="1"/>
  <c r="V221" i="1" s="1"/>
  <c r="Y218" i="1"/>
  <c r="Z218" i="1"/>
  <c r="X212" i="1"/>
  <c r="CC212" i="1"/>
  <c r="CP212" i="1"/>
  <c r="W213" i="1"/>
  <c r="CB226" i="1" l="1"/>
  <c r="Z221" i="1"/>
  <c r="Y221" i="1"/>
  <c r="V222" i="1"/>
  <c r="Y220" i="1"/>
  <c r="Z220" i="1"/>
  <c r="X213" i="1"/>
  <c r="CC213" i="1"/>
  <c r="CP213" i="1"/>
  <c r="W214" i="1"/>
  <c r="CB227" i="1" l="1"/>
  <c r="Z222" i="1"/>
  <c r="Y222" i="1"/>
  <c r="V223" i="1"/>
  <c r="X214" i="1"/>
  <c r="CC214" i="1"/>
  <c r="CP214" i="1"/>
  <c r="W215" i="1"/>
  <c r="CB228" i="1" l="1"/>
  <c r="V224" i="1"/>
  <c r="V225" i="1" s="1"/>
  <c r="Z223" i="1"/>
  <c r="Y223" i="1"/>
  <c r="X215" i="1"/>
  <c r="CC215" i="1"/>
  <c r="CP215" i="1"/>
  <c r="W216" i="1"/>
  <c r="Y225" i="1" l="1"/>
  <c r="Z225" i="1"/>
  <c r="V226" i="1"/>
  <c r="CB229" i="1"/>
  <c r="Z224" i="1"/>
  <c r="Y224" i="1"/>
  <c r="X216" i="1"/>
  <c r="CC216" i="1"/>
  <c r="CP216" i="1"/>
  <c r="W217" i="1"/>
  <c r="CB230" i="1" l="1"/>
  <c r="V227" i="1"/>
  <c r="Z226" i="1"/>
  <c r="Y226" i="1"/>
  <c r="X217" i="1"/>
  <c r="CC217" i="1"/>
  <c r="CP217" i="1"/>
  <c r="W218" i="1"/>
  <c r="W219" i="1" s="1"/>
  <c r="Z227" i="1" l="1"/>
  <c r="V228" i="1"/>
  <c r="Y227" i="1"/>
  <c r="CB231" i="1"/>
  <c r="W220" i="1"/>
  <c r="W221" i="1" s="1"/>
  <c r="CP219" i="1"/>
  <c r="CC219" i="1"/>
  <c r="X219" i="1"/>
  <c r="X218" i="1"/>
  <c r="CC218" i="1"/>
  <c r="CP218" i="1"/>
  <c r="CB232" i="1" l="1"/>
  <c r="V229" i="1"/>
  <c r="Z228" i="1"/>
  <c r="Y228" i="1"/>
  <c r="X221" i="1"/>
  <c r="CC221" i="1"/>
  <c r="CP221" i="1"/>
  <c r="W222" i="1"/>
  <c r="CP220" i="1"/>
  <c r="CC220" i="1"/>
  <c r="X220" i="1"/>
  <c r="Z229" i="1" l="1"/>
  <c r="V230" i="1"/>
  <c r="Y229" i="1"/>
  <c r="CB233" i="1"/>
  <c r="X222" i="1"/>
  <c r="CC222" i="1"/>
  <c r="CP222" i="1"/>
  <c r="W223" i="1"/>
  <c r="CB234" i="1" l="1"/>
  <c r="V231" i="1"/>
  <c r="Y230" i="1"/>
  <c r="Z230" i="1"/>
  <c r="X223" i="1"/>
  <c r="CC223" i="1"/>
  <c r="CP223" i="1"/>
  <c r="W224" i="1"/>
  <c r="W225" i="1" s="1"/>
  <c r="W226" i="1" l="1"/>
  <c r="CP225" i="1"/>
  <c r="CC225" i="1"/>
  <c r="X225" i="1"/>
  <c r="V232" i="1"/>
  <c r="Y231" i="1"/>
  <c r="Z231" i="1"/>
  <c r="CB235" i="1"/>
  <c r="CB236" i="1" s="1"/>
  <c r="X224" i="1"/>
  <c r="CC224" i="1"/>
  <c r="CP224" i="1"/>
  <c r="CB237" i="1" l="1"/>
  <c r="V233" i="1"/>
  <c r="Z232" i="1"/>
  <c r="Y232" i="1"/>
  <c r="W227" i="1"/>
  <c r="CP226" i="1"/>
  <c r="CC226" i="1"/>
  <c r="X226" i="1"/>
  <c r="CB238" i="1" l="1"/>
  <c r="W228" i="1"/>
  <c r="CP227" i="1"/>
  <c r="CC227" i="1"/>
  <c r="X227" i="1"/>
  <c r="V234" i="1"/>
  <c r="Y233" i="1"/>
  <c r="Z233" i="1"/>
  <c r="CB239" i="1" l="1"/>
  <c r="V235" i="1"/>
  <c r="Y234" i="1"/>
  <c r="Z234" i="1"/>
  <c r="W229" i="1"/>
  <c r="CP228" i="1"/>
  <c r="CC228" i="1"/>
  <c r="X228" i="1"/>
  <c r="CB240" i="1" l="1"/>
  <c r="W230" i="1"/>
  <c r="CP229" i="1"/>
  <c r="CC229" i="1"/>
  <c r="X229" i="1"/>
  <c r="Y235" i="1"/>
  <c r="V236" i="1"/>
  <c r="Z235" i="1"/>
  <c r="CB241" i="1" l="1"/>
  <c r="V237" i="1"/>
  <c r="Y236" i="1"/>
  <c r="Z236" i="1"/>
  <c r="W231" i="1"/>
  <c r="CP230" i="1"/>
  <c r="CC230" i="1"/>
  <c r="X230" i="1"/>
  <c r="CB242" i="1" l="1"/>
  <c r="W232" i="1"/>
  <c r="CP231" i="1"/>
  <c r="CC231" i="1"/>
  <c r="X231" i="1"/>
  <c r="Y237" i="1"/>
  <c r="Z237" i="1"/>
  <c r="V238" i="1"/>
  <c r="V239" i="1" s="1"/>
  <c r="Z239" i="1" l="1"/>
  <c r="Y239" i="1"/>
  <c r="V240" i="1"/>
  <c r="CB243" i="1"/>
  <c r="W233" i="1"/>
  <c r="CP232" i="1"/>
  <c r="CC232" i="1"/>
  <c r="X232" i="1"/>
  <c r="Y238" i="1"/>
  <c r="Z238" i="1"/>
  <c r="CB244" i="1" l="1"/>
  <c r="Z240" i="1"/>
  <c r="V241" i="1"/>
  <c r="Y240" i="1"/>
  <c r="W234" i="1"/>
  <c r="CP233" i="1"/>
  <c r="CC233" i="1"/>
  <c r="X233" i="1"/>
  <c r="Z241" i="1" l="1"/>
  <c r="V242" i="1"/>
  <c r="Y241" i="1"/>
  <c r="CB245" i="1"/>
  <c r="W235" i="1"/>
  <c r="CP234" i="1"/>
  <c r="CC234" i="1"/>
  <c r="X234" i="1"/>
  <c r="CB246" i="1" l="1"/>
  <c r="V243" i="1"/>
  <c r="Y242" i="1"/>
  <c r="Z242" i="1"/>
  <c r="W236" i="1"/>
  <c r="CP235" i="1"/>
  <c r="CC235" i="1"/>
  <c r="X235" i="1"/>
  <c r="CP236" i="1" l="1"/>
  <c r="CC236" i="1"/>
  <c r="Y243" i="1"/>
  <c r="V244" i="1"/>
  <c r="Z243" i="1"/>
  <c r="CB247" i="1"/>
  <c r="W237" i="1"/>
  <c r="X236" i="1"/>
  <c r="CB248" i="1" l="1"/>
  <c r="CP237" i="1"/>
  <c r="CC237" i="1"/>
  <c r="V245" i="1"/>
  <c r="Z244" i="1"/>
  <c r="Y244" i="1"/>
  <c r="W238" i="1"/>
  <c r="X237" i="1"/>
  <c r="V246" i="1" l="1"/>
  <c r="Y245" i="1"/>
  <c r="Z245" i="1"/>
  <c r="X238" i="1"/>
  <c r="W239" i="1"/>
  <c r="CP238" i="1"/>
  <c r="CC238" i="1"/>
  <c r="CB249" i="1"/>
  <c r="CB250" i="1" l="1"/>
  <c r="W240" i="1"/>
  <c r="CP239" i="1"/>
  <c r="CC239" i="1"/>
  <c r="X239" i="1"/>
  <c r="Z246" i="1"/>
  <c r="V247" i="1"/>
  <c r="Y246" i="1"/>
  <c r="V248" i="1" l="1"/>
  <c r="Z247" i="1"/>
  <c r="Y247" i="1"/>
  <c r="W241" i="1"/>
  <c r="CP240" i="1"/>
  <c r="CC240" i="1"/>
  <c r="X240" i="1"/>
  <c r="CB251" i="1"/>
  <c r="CB252" i="1" s="1"/>
  <c r="CB253" i="1" l="1"/>
  <c r="W242" i="1"/>
  <c r="CP241" i="1"/>
  <c r="CC241" i="1"/>
  <c r="X241" i="1"/>
  <c r="Y248" i="1"/>
  <c r="Z248" i="1"/>
  <c r="V249" i="1"/>
  <c r="CB254" i="1" l="1"/>
  <c r="V250" i="1"/>
  <c r="Z249" i="1"/>
  <c r="Y249" i="1"/>
  <c r="W243" i="1"/>
  <c r="CP242" i="1"/>
  <c r="CC242" i="1"/>
  <c r="X242" i="1"/>
  <c r="CB255" i="1" l="1"/>
  <c r="W244" i="1"/>
  <c r="CP243" i="1"/>
  <c r="CC243" i="1"/>
  <c r="X243" i="1"/>
  <c r="Y250" i="1"/>
  <c r="Z250" i="1"/>
  <c r="V251" i="1"/>
  <c r="CB256" i="1" l="1"/>
  <c r="CB257" i="1" s="1"/>
  <c r="V252" i="1"/>
  <c r="V253" i="1" s="1"/>
  <c r="Y251" i="1"/>
  <c r="Z251" i="1"/>
  <c r="W245" i="1"/>
  <c r="CP244" i="1"/>
  <c r="CC244" i="1"/>
  <c r="X244" i="1"/>
  <c r="CB258" i="1" l="1"/>
  <c r="Y253" i="1"/>
  <c r="V254" i="1"/>
  <c r="Z253" i="1"/>
  <c r="W246" i="1"/>
  <c r="CP245" i="1"/>
  <c r="CC245" i="1"/>
  <c r="X245" i="1"/>
  <c r="Z252" i="1"/>
  <c r="Y252" i="1"/>
  <c r="CB259" i="1" l="1"/>
  <c r="Z254" i="1"/>
  <c r="V255" i="1"/>
  <c r="Y254" i="1"/>
  <c r="W247" i="1"/>
  <c r="CP246" i="1"/>
  <c r="CC246" i="1"/>
  <c r="X246" i="1"/>
  <c r="CB260" i="1" l="1"/>
  <c r="V256" i="1"/>
  <c r="V257" i="1" s="1"/>
  <c r="Y255" i="1"/>
  <c r="Z255" i="1"/>
  <c r="W248" i="1"/>
  <c r="CP247" i="1"/>
  <c r="CC247" i="1"/>
  <c r="X247" i="1"/>
  <c r="Y257" i="1" l="1"/>
  <c r="V258" i="1"/>
  <c r="Z257" i="1"/>
  <c r="CB261" i="1"/>
  <c r="Z256" i="1"/>
  <c r="Y256" i="1"/>
  <c r="W249" i="1"/>
  <c r="CP248" i="1"/>
  <c r="CC248" i="1"/>
  <c r="X248" i="1"/>
  <c r="CB262" i="1" l="1"/>
  <c r="V259" i="1"/>
  <c r="Y258" i="1"/>
  <c r="Z258" i="1"/>
  <c r="W250" i="1"/>
  <c r="CP249" i="1"/>
  <c r="CC249" i="1"/>
  <c r="X249" i="1"/>
  <c r="V260" i="1" l="1"/>
  <c r="Z259" i="1"/>
  <c r="Y259" i="1"/>
  <c r="CB263" i="1"/>
  <c r="W251" i="1"/>
  <c r="CP250" i="1"/>
  <c r="CC250" i="1"/>
  <c r="X250" i="1"/>
  <c r="CB264" i="1" l="1"/>
  <c r="V261" i="1"/>
  <c r="Y260" i="1"/>
  <c r="Z260" i="1"/>
  <c r="W252" i="1"/>
  <c r="CP251" i="1"/>
  <c r="CC251" i="1"/>
  <c r="X251" i="1"/>
  <c r="V262" i="1" l="1"/>
  <c r="Y261" i="1"/>
  <c r="Z261" i="1"/>
  <c r="CB265" i="1"/>
  <c r="X252" i="1"/>
  <c r="W253" i="1"/>
  <c r="CP252" i="1"/>
  <c r="CC252" i="1"/>
  <c r="CB266" i="1" l="1"/>
  <c r="CB267" i="1" s="1"/>
  <c r="Y262" i="1"/>
  <c r="V263" i="1"/>
  <c r="Z262" i="1"/>
  <c r="W254" i="1"/>
  <c r="CP253" i="1"/>
  <c r="CC253" i="1"/>
  <c r="X253" i="1"/>
  <c r="CB268" i="1" l="1"/>
  <c r="V264" i="1"/>
  <c r="Y263" i="1"/>
  <c r="Z263" i="1"/>
  <c r="W255" i="1"/>
  <c r="CP254" i="1"/>
  <c r="CC254" i="1"/>
  <c r="X254" i="1"/>
  <c r="CB269" i="1" l="1"/>
  <c r="Y264" i="1"/>
  <c r="Z264" i="1"/>
  <c r="V265" i="1"/>
  <c r="W256" i="1"/>
  <c r="W257" i="1" s="1"/>
  <c r="CP255" i="1"/>
  <c r="CC255" i="1"/>
  <c r="X255" i="1"/>
  <c r="CB270" i="1" l="1"/>
  <c r="W258" i="1"/>
  <c r="CP257" i="1"/>
  <c r="CC257" i="1"/>
  <c r="X257" i="1"/>
  <c r="V266" i="1"/>
  <c r="V267" i="1" s="1"/>
  <c r="Y265" i="1"/>
  <c r="Z265" i="1"/>
  <c r="CP256" i="1"/>
  <c r="CC256" i="1"/>
  <c r="X256" i="1"/>
  <c r="V268" i="1" l="1"/>
  <c r="Y267" i="1"/>
  <c r="Z267" i="1"/>
  <c r="CB271" i="1"/>
  <c r="Z266" i="1"/>
  <c r="Y266" i="1"/>
  <c r="W259" i="1"/>
  <c r="CP258" i="1"/>
  <c r="CC258" i="1"/>
  <c r="X258" i="1"/>
  <c r="CB272" i="1" l="1"/>
  <c r="V269" i="1"/>
  <c r="Y268" i="1"/>
  <c r="Z268" i="1"/>
  <c r="W260" i="1"/>
  <c r="CP259" i="1"/>
  <c r="CC259" i="1"/>
  <c r="X259" i="1"/>
  <c r="V270" i="1" l="1"/>
  <c r="Y269" i="1"/>
  <c r="Z269" i="1"/>
  <c r="CB273" i="1"/>
  <c r="W261" i="1"/>
  <c r="CP260" i="1"/>
  <c r="CC260" i="1"/>
  <c r="X260" i="1"/>
  <c r="CB274" i="1" l="1"/>
  <c r="Y270" i="1"/>
  <c r="Z270" i="1"/>
  <c r="V271" i="1"/>
  <c r="W262" i="1"/>
  <c r="CP261" i="1"/>
  <c r="CC261" i="1"/>
  <c r="X261" i="1"/>
  <c r="V272" i="1" l="1"/>
  <c r="Y271" i="1"/>
  <c r="Z271" i="1"/>
  <c r="CB275" i="1"/>
  <c r="W263" i="1"/>
  <c r="CP262" i="1"/>
  <c r="CC262" i="1"/>
  <c r="X262" i="1"/>
  <c r="CB276" i="1" l="1"/>
  <c r="Z272" i="1"/>
  <c r="V273" i="1"/>
  <c r="Y272" i="1"/>
  <c r="W264" i="1"/>
  <c r="CP263" i="1"/>
  <c r="CC263" i="1"/>
  <c r="X263" i="1"/>
  <c r="V274" i="1" l="1"/>
  <c r="Y273" i="1"/>
  <c r="Z273" i="1"/>
  <c r="CB277" i="1"/>
  <c r="W265" i="1"/>
  <c r="CP264" i="1"/>
  <c r="CC264" i="1"/>
  <c r="X264" i="1"/>
  <c r="CB278" i="1" l="1"/>
  <c r="Y274" i="1"/>
  <c r="V275" i="1"/>
  <c r="Z274" i="1"/>
  <c r="W266" i="1"/>
  <c r="W267" i="1" s="1"/>
  <c r="CP265" i="1"/>
  <c r="CC265" i="1"/>
  <c r="X265" i="1"/>
  <c r="W268" i="1" l="1"/>
  <c r="CP267" i="1"/>
  <c r="CC267" i="1"/>
  <c r="X267" i="1"/>
  <c r="V276" i="1"/>
  <c r="Y275" i="1"/>
  <c r="Z275" i="1"/>
  <c r="CB279" i="1"/>
  <c r="CP266" i="1"/>
  <c r="CC266" i="1"/>
  <c r="X266" i="1"/>
  <c r="W269" i="1" l="1"/>
  <c r="CP268" i="1"/>
  <c r="CC268" i="1"/>
  <c r="X268" i="1"/>
  <c r="CB280" i="1"/>
  <c r="Y276" i="1"/>
  <c r="Z276" i="1"/>
  <c r="V277" i="1"/>
  <c r="W270" i="1" l="1"/>
  <c r="CP269" i="1"/>
  <c r="CC269" i="1"/>
  <c r="X269" i="1"/>
  <c r="V278" i="1"/>
  <c r="Y277" i="1"/>
  <c r="Z277" i="1"/>
  <c r="CB281" i="1"/>
  <c r="W271" i="1" l="1"/>
  <c r="CP270" i="1"/>
  <c r="CC270" i="1"/>
  <c r="X270" i="1"/>
  <c r="CB282" i="1"/>
  <c r="V279" i="1"/>
  <c r="Z278" i="1"/>
  <c r="Y278" i="1"/>
  <c r="W272" i="1" l="1"/>
  <c r="CP271" i="1"/>
  <c r="CC271" i="1"/>
  <c r="X271" i="1"/>
  <c r="Y279" i="1"/>
  <c r="Z279" i="1"/>
  <c r="V280" i="1"/>
  <c r="CB283" i="1"/>
  <c r="W273" i="1" l="1"/>
  <c r="CP272" i="1"/>
  <c r="CC272" i="1"/>
  <c r="X272" i="1"/>
  <c r="CB284" i="1"/>
  <c r="V281" i="1"/>
  <c r="Z280" i="1"/>
  <c r="Y280" i="1"/>
  <c r="W274" i="1" l="1"/>
  <c r="CP273" i="1"/>
  <c r="CC273" i="1"/>
  <c r="X273" i="1"/>
  <c r="Z281" i="1"/>
  <c r="V282" i="1"/>
  <c r="Y281" i="1"/>
  <c r="CB285" i="1"/>
  <c r="W275" i="1" l="1"/>
  <c r="CP274" i="1"/>
  <c r="CC274" i="1"/>
  <c r="X274" i="1"/>
  <c r="Y282" i="1"/>
  <c r="V283" i="1"/>
  <c r="Z282" i="1"/>
  <c r="W276" i="1" l="1"/>
  <c r="CP275" i="1"/>
  <c r="CC275" i="1"/>
  <c r="X275" i="1"/>
  <c r="V284" i="1"/>
  <c r="Z283" i="1"/>
  <c r="Y283" i="1"/>
  <c r="W277" i="1" l="1"/>
  <c r="CP276" i="1"/>
  <c r="CC276" i="1"/>
  <c r="X276" i="1"/>
  <c r="Z284" i="1"/>
  <c r="Y284" i="1"/>
  <c r="V285" i="1"/>
  <c r="W278" i="1" l="1"/>
  <c r="CP277" i="1"/>
  <c r="CC277" i="1"/>
  <c r="X277" i="1"/>
  <c r="V286" i="1"/>
  <c r="V287" i="1" s="1"/>
  <c r="Z285" i="1"/>
  <c r="Y285" i="1"/>
  <c r="X287" i="1" l="1"/>
  <c r="V288" i="1"/>
  <c r="Y287" i="1"/>
  <c r="Z287" i="1"/>
  <c r="W279" i="1"/>
  <c r="CP278" i="1"/>
  <c r="CC278" i="1"/>
  <c r="X278" i="1"/>
  <c r="Y286" i="1"/>
  <c r="Z286" i="1"/>
  <c r="Z288" i="1" l="1"/>
  <c r="X288" i="1"/>
  <c r="Y288" i="1"/>
  <c r="W280" i="1"/>
  <c r="CP279" i="1"/>
  <c r="CC279" i="1"/>
  <c r="X279" i="1"/>
  <c r="W281" i="1" l="1"/>
  <c r="CP280" i="1"/>
  <c r="CC280" i="1"/>
  <c r="X280" i="1"/>
  <c r="W282" i="1" l="1"/>
  <c r="CP281" i="1"/>
  <c r="CC281" i="1"/>
  <c r="X281" i="1"/>
  <c r="W283" i="1" l="1"/>
  <c r="CP282" i="1"/>
  <c r="CC282" i="1"/>
  <c r="X282" i="1"/>
  <c r="W284" i="1" l="1"/>
  <c r="CP283" i="1"/>
  <c r="CC283" i="1"/>
  <c r="X283" i="1"/>
  <c r="W285" i="1" l="1"/>
  <c r="CP284" i="1"/>
  <c r="CC284" i="1"/>
  <c r="X284" i="1"/>
  <c r="W286" i="1" l="1"/>
  <c r="X286" i="1" s="1"/>
  <c r="CP285" i="1"/>
  <c r="CC285" i="1"/>
  <c r="X285" i="1"/>
</calcChain>
</file>

<file path=xl/sharedStrings.xml><?xml version="1.0" encoding="utf-8"?>
<sst xmlns="http://schemas.openxmlformats.org/spreadsheetml/2006/main" count="5076" uniqueCount="880">
  <si>
    <t>OFFICIAL RESULTS</t>
  </si>
  <si>
    <t>BETFAIR LAY</t>
  </si>
  <si>
    <t>RACING ODDS COMPARISON</t>
  </si>
  <si>
    <t>SPORTS BEST ODDS AND LINE - EMAIL</t>
  </si>
  <si>
    <t>Win</t>
  </si>
  <si>
    <t>Place</t>
  </si>
  <si>
    <t>DATE</t>
  </si>
  <si>
    <t>ANALYST</t>
  </si>
  <si>
    <t>TIME SENT</t>
  </si>
  <si>
    <t>EVENT DAY</t>
  </si>
  <si>
    <t>EVENT START</t>
  </si>
  <si>
    <t>LOCATION</t>
  </si>
  <si>
    <t>SPORT</t>
  </si>
  <si>
    <t>EVENT</t>
  </si>
  <si>
    <t>RACE</t>
  </si>
  <si>
    <t>NO.</t>
  </si>
  <si>
    <t>SELECTION</t>
  </si>
  <si>
    <t>UNITS INVESTED</t>
  </si>
  <si>
    <t>BET ADVICE</t>
  </si>
  <si>
    <t>BET TYPE</t>
  </si>
  <si>
    <t>MARKET LINE / TOTAL</t>
  </si>
  <si>
    <t>BET          LINE / TOTAL</t>
  </si>
  <si>
    <t>AGENCY</t>
  </si>
  <si>
    <t xml:space="preserve">ODDS </t>
  </si>
  <si>
    <t>RESULT</t>
  </si>
  <si>
    <t>UNITS COLLECTED</t>
  </si>
  <si>
    <t>P/L</t>
  </si>
  <si>
    <t>CUMULATIVE P/L</t>
  </si>
  <si>
    <t>CUMULATIVE UNITS INVESTED</t>
  </si>
  <si>
    <t>POT%</t>
  </si>
  <si>
    <t>ROI%</t>
  </si>
  <si>
    <t>PROFIT ($100 UNIT)</t>
  </si>
  <si>
    <t>BET WIN LOSE</t>
  </si>
  <si>
    <t>PRICE</t>
  </si>
  <si>
    <t>COMMISION</t>
  </si>
  <si>
    <t>EMAIL ODDS</t>
  </si>
  <si>
    <t>AVAILABLE ODDS</t>
  </si>
  <si>
    <t>BEST FIXED EMAIL SENT</t>
  </si>
  <si>
    <t>BEST FIXED CLOSING</t>
  </si>
  <si>
    <t>BETFAIR SP</t>
  </si>
  <si>
    <t>BOB/BTSP</t>
  </si>
  <si>
    <t>BEST TOTE</t>
  </si>
  <si>
    <t>EMAIL BEST LINE / TOTAL</t>
  </si>
  <si>
    <t>EMAIL BEST ODDS</t>
  </si>
  <si>
    <t>CLOSING LINE</t>
  </si>
  <si>
    <t>CLOSING PINNACLE</t>
  </si>
  <si>
    <t>CLOSING BETFAIR</t>
  </si>
  <si>
    <t>EMAIL</t>
  </si>
  <si>
    <t>BTSP</t>
  </si>
  <si>
    <t>BFSP</t>
  </si>
  <si>
    <t>TF</t>
  </si>
  <si>
    <t>SP</t>
  </si>
  <si>
    <t>BOB</t>
  </si>
  <si>
    <t>Best Tote</t>
  </si>
  <si>
    <t>HIGHEST FIXED CLOSING PRICE</t>
  </si>
  <si>
    <t>BFSP Converted P&amp;L Less Commission</t>
  </si>
  <si>
    <t>BFSP Price Less Commission</t>
  </si>
  <si>
    <t>Fixed</t>
  </si>
  <si>
    <t>Fixed Converted P&amp;L Less Stake</t>
  </si>
  <si>
    <t>Australia</t>
  </si>
  <si>
    <t>Horse Racing</t>
  </si>
  <si>
    <t>L</t>
  </si>
  <si>
    <t>un</t>
  </si>
  <si>
    <t>W</t>
  </si>
  <si>
    <t>Caulfield</t>
  </si>
  <si>
    <t>Sat</t>
  </si>
  <si>
    <t>n/a</t>
  </si>
  <si>
    <t>Unload</t>
  </si>
  <si>
    <t xml:space="preserve">Another Wil </t>
  </si>
  <si>
    <t>Randwick</t>
  </si>
  <si>
    <t>Flemington</t>
  </si>
  <si>
    <t>Feroce</t>
  </si>
  <si>
    <t>Via Sistina</t>
  </si>
  <si>
    <t>Rosehill</t>
  </si>
  <si>
    <t>Evaporate</t>
  </si>
  <si>
    <t>Class</t>
  </si>
  <si>
    <t>Swiftfalcon</t>
  </si>
  <si>
    <t>Ascot</t>
  </si>
  <si>
    <t>Aeliana</t>
  </si>
  <si>
    <t>Morphettville</t>
  </si>
  <si>
    <t>Sun</t>
  </si>
  <si>
    <t>Wed</t>
  </si>
  <si>
    <t>Warwick Farm</t>
  </si>
  <si>
    <t>Briasa</t>
  </si>
  <si>
    <t>Eagle Farm</t>
  </si>
  <si>
    <t>Fri</t>
  </si>
  <si>
    <t>Abounding</t>
  </si>
  <si>
    <t>Doomben</t>
  </si>
  <si>
    <t>Oh Too Good</t>
  </si>
  <si>
    <t>Thu</t>
  </si>
  <si>
    <t>Sandown</t>
  </si>
  <si>
    <t>Tuileries</t>
  </si>
  <si>
    <t>11.10am</t>
  </si>
  <si>
    <t>Whisky On The Hill</t>
  </si>
  <si>
    <t>Promising stayer. 2nd up here off a 28 day break. Raced wide no cover first up. Should get a lovely trail just behind the leader here.</t>
  </si>
  <si>
    <t>29 Aug 11.11am</t>
  </si>
  <si>
    <t>Too Darn Discreet</t>
  </si>
  <si>
    <t>Won at G2 and G3 level last prep. Has been racing consistently well this prep. Fit here 4th up and races on speed</t>
  </si>
  <si>
    <t>El Rocko</t>
  </si>
  <si>
    <t>Has won past two starts this track and maps to get a soft lead here. Danger</t>
  </si>
  <si>
    <t>Miss Roumbini</t>
  </si>
  <si>
    <t>5 wins and 3 placings from 8 starts. Won the $1M Magic Millions Fillies &amp; Mares last start in January. Profiles perfectly for this race as a swooper who rates clearly on top.</t>
  </si>
  <si>
    <t>Has won his last 3 first up runs including the G1 CF Orr Stakes this track/distance last prep. The one to beat here racing handy to an average tempo.</t>
  </si>
  <si>
    <t>2 Sep 1.26pm</t>
  </si>
  <si>
    <t xml:space="preserve">Talented mare who won impressively for us first up last prep at Canterbury by 3L off a 36 week break running +9 last 600m the quickest of 60 runners on the day, and then won again for us at Randwick by 2.2L +6.2 last 400m the quickest of 69 runners on the day. Ran 7th in the $3M Magic Millions 3yo beaten 4L from the outside barrier in what was a big run. Was given absolutely no hope first up in an awful ride sitting last in a race where they ran -13.2 first half sectional, but she flew home running +9.9 last 600m which was the quickest last 600m of 100 runners on the day. Heavy 9 and 28 day break last start saw her flop. Has won 2 from 4 for us so far. Class mare who can settle handy here and gets a drier track. </t>
  </si>
  <si>
    <t>4 Sep 9.33am</t>
  </si>
  <si>
    <t>Lindermann</t>
  </si>
  <si>
    <t>Last three 2nd up runs have been 3rd in G1 Chipping Norton, 1st in $750k G3 Craven Plate, and 3rd beaten 0.5L in G1 Chipping Norton last year to Via Sistina &amp; Fangirl. Forget first up run on wet track he doesn't handle. 
12 of last 14 winners of this race have been second up and come out of the Winx Stakes first up run. 10 of the last 11 winners have settled in the first 4 in running.
Lindermann profiles perfectly for this race ticking all of those boxes, and back to a dry track.</t>
  </si>
  <si>
    <t>12.58pm</t>
  </si>
  <si>
    <t>High quality mare who won the G1 ATC Derby by 5L. Won a G3 over a mile at this track (beating 2 subsequent G1 winners) by 3.6L and was an unlucky 2nd in a G1 over a mile. 2nd beaten a neck by Via Sistina first up. Can turn the tables here.</t>
  </si>
  <si>
    <t>Champion mare with 9 G1 wins from 11 G1 starts in Australia. Both G1 defeats were when second up, when appears most vulnerable. Won first up by a long neck. The one they have to beat.</t>
  </si>
  <si>
    <t>9.41am</t>
  </si>
  <si>
    <t>Newcastle</t>
  </si>
  <si>
    <t>Talented mare who won impressively for us first up last prep at Canterbury by 3L off a 36 week break running +9 last 600m the quickest of 60 runners on the day, and then won again for us at Randwick by 2.2L +6.2 last 400m the quickest of 69 runners on the day. Ran 7th in the $3M Magic Millions 3yo beaten 4L from the outside barrier in what was a big run. Was given absolutely no hope first up in an awful ride sitting last in a race where they ran -13.2 first half sectional, but she flew home running +9.9 last 600m which was the quickest last 600m of 100 runners on the day. Heavy 9 and 28 day break next start saw her flop. Then won for us at Warwick Farm. Has won 3 from 5 for us so far. Classy mare who with a stronger tempo up front can finish home strongly over the top of them here.</t>
  </si>
  <si>
    <t>19 Sep 9.41am</t>
  </si>
  <si>
    <t>5 wins and 4 placings from 9 starts. Won the $1M Magic Millions Fillies &amp; Mares last start in January. Was very unlucky first up when awfully ridden 4 wide no cover throughout but stuck on for 2nd beaten by multiple G1 winner Magic Time. Profiles perfectly for this race, set for it with a light weight, and can swoop home over the top of them.</t>
  </si>
  <si>
    <t>9.30am</t>
  </si>
  <si>
    <t>Moonee Valley</t>
  </si>
  <si>
    <t>West Of Swindon</t>
  </si>
  <si>
    <t>Sat 3 wide no cover last start at Flemington and stuck on well for 2nd beaten 1.5L by Vinrock. Steps up to a mile and drawn barrier 1, whilst Vinrock drawn 8 and maps wide on a hot speed. 9 winners from 42 runners drawn barrier 1-3 in this race. 5 winners from 84 winners drawn barriers 4+. Maps and shapes to turn the tables here.</t>
  </si>
  <si>
    <t>26 Sep 9.30am</t>
  </si>
  <si>
    <t>Piggyback</t>
  </si>
  <si>
    <t xml:space="preserve">Won last start at Doomben over 2200m in very quick +12 by 0.6L. Was giving weight to 2nd horse who won next start by 3L, and 3rd horse who was beaten 2L at G3 level last start. Profiles on top here. </t>
  </si>
  <si>
    <t>Fermoy</t>
  </si>
  <si>
    <t>Ratings are on an upward spiral every run. Was targeting the Caulfield Guineas then missed a run last week. Drops from a G3 2nd to an Open Handicap and nicely weighted. Rates highly.</t>
  </si>
  <si>
    <t>West Of Swindon / Piggyback / Fermoy</t>
  </si>
  <si>
    <t>Moonee Valley/Rosehill/Sandown</t>
  </si>
  <si>
    <t>Multi</t>
  </si>
  <si>
    <t>4/3/5</t>
  </si>
  <si>
    <t>2/8/2</t>
  </si>
  <si>
    <t>8.34am</t>
  </si>
  <si>
    <t>She's An Artist</t>
  </si>
  <si>
    <t>Stoli Bolli</t>
  </si>
  <si>
    <t>She's An Artist and Stoli Bolli each have 2 career peak runs that are well above what anything else in this race have ever produced. If either run close to those they win here comfortably.
She's An Artist rated 84 winning on debut then rated 100 winning down the straight here at her next start. Beat Bridal Waltz by 4L who then won 2 black type races subsequently including one against the older horses. Rated 87 first up when 4th with a poor post race recovery. Can sharply increase rating here second up in a BM78. Blake Shinn aboard.</t>
  </si>
  <si>
    <t xml:space="preserve">She's An Artist and Stoli Bolli each have 2 career peak runs that are well above what anything else in this race have ever produced. If either run close to those they win here comfortably. Stoli Bolli was first home of the outside rail runners last start, and James Mcdonald sticks here. Is the danger so saving on him.
</t>
  </si>
  <si>
    <t>Antino</t>
  </si>
  <si>
    <t xml:space="preserve">Antino ran 4th in the slowly run G1 Makybe Diva last start. Won the G1 Doomben Cup by 4.2L +5.3 overall time last prep.
</t>
  </si>
  <si>
    <t xml:space="preserve">Aeliana bolted in to win the ATC Derby by 5.1L +4.3 last prep. Ran 2nd in the slowly run G1 Makybe Diva last start. Ready to peak here.
</t>
  </si>
  <si>
    <t>10 Oct 10.58am</t>
  </si>
  <si>
    <t>In the last 7 years of this race, the winner has settled in the top two in running. In fact, 9 of the last 12 winners of this race have settled in the top 2 in running, which is a remarkable statistic.
Jennilala &amp; Oh Too Good look to settle in the top 2, with Sea What I See 3rd and Gala Queen 4th.
Last start winners have a strong record with Sea What I See &amp; Gala Queen both last start winners.
No winners from barriers 1-3. 
Last start favourites have a very positive betting record, of which Oh Too Good qualifies.
From a ratings perspective, Oh Too Good, Sea What I See &amp; Gala Queen rate clearly ahead of the rest.
Just an average tempo expected here with Jennilala leading from Oh Too Good &amp; Sea What I See.
Oh Too Good here, profiles perfectly for this race settling 2nd in a trail behind Jennilala if it crosses, or even leading with Jennilala sitting outside.
Oh Too Good has the best form in the race with it's nose 2nd to Lazzura in the G2 Let's Elope two starts back beating Abounding rating very highly for this. The one to beat.
The Danger Sea What I See, has won 7 from 11, a Listed winner last prep, won last start at Ballarat and now 3rd up after a long break looks primed here and maps well.</t>
  </si>
  <si>
    <t>Sea What I See</t>
  </si>
  <si>
    <t>Champagne Hero</t>
  </si>
  <si>
    <t>Usually the first run for these 3yos over 1800m. Really critical fact is that Barriers 1-6 have won 13 of the last 14 Gloaming Stakes.
All 14 winners have had between 3-9 career starts, with favourite Shangri La Boy having only had 2 starts.
Interestingly the top 5 horses in tab number order have won 13 from 14, which are the top 5 horses on the official handicap ratings.
Waller and has won 3 and Waterhouse 2 in the last 14 years.
Last start favourites have won 9 from just 41 runners at 17% profit.
It's a form horses race. All 14 winners ran in the top 5 their last start, and top 6 the start before.
Champagne Hero who won by over 4L at Newcastle last start +6.2 above standard and Master Of The Air who won as favourite at Kembla last start +3.4 above standard time. They both appear to profile very nicely for this race, both should find the rail in running. and are bred to run the trip.</t>
  </si>
  <si>
    <t>Master Of The Air</t>
  </si>
  <si>
    <t>10 Oct 11.24am</t>
  </si>
  <si>
    <t>In the last 14 years no mares have won this race. In fact only two mares have even run a place in the last 12 years from 27 runners. No horse has won off longer than a 21 day break also so 2 huge negatives for both Lazzura and Leica Lucy coming off 28-day breaks.
No horse has with a gear change and Evaporate who is also in the market has had 3 gear changes.
Horses with 57kg+ have won 5 from just 30 runners.
Sepals, Transatlantic &amp; Feroce all profile very nicely for this race meeting all of the ratings requirements &amp; historical requirements to win this race.
Sepals is the favourite after his G1 Sir Rupert Clarke Stakes win, however he has to jump 5kg here, whereas 3 other runners who finished behind him only go up 2kg for this race, plus Sepals was unplaced at hi only attempt at 1600m, with all his wins so far over 1400m. 
Transatlantic looks to get a nice lead on an average tempo, with Sepals getting a nice trail.
Transatlantic is a consistent type who should get an easy lead here and has been set for this race by the trainer of last year's winner Antino. 
Feroce was an unlucky 2nd beaten a head in the G1 Caulfield Guineas then won the G1 Australian Guineas last prep. Good 3rd in the G1 Sir Rupert Clarke stakes last start after racing wide throughout. Only concern is the speed map with the risk of being caught wide, but if he can find cover and get a decent run in transit, he will run a stronger mile out here than most.</t>
  </si>
  <si>
    <t>Transatlantic</t>
  </si>
  <si>
    <t>17 Oct 8.13pm</t>
  </si>
  <si>
    <t>Samarelle</t>
  </si>
  <si>
    <t xml:space="preserve">Fillies who started at odds on prices (under $2) at their last start have won 6 from 9 starters at 375% POT
Fillies with 1 career win have won 11 of 14 editions of this race.
Fillies with 40+ days since last start have won 2 from 2 this race at $7.70 and $13.10.
Fillies who last start was over 1400m have won 6 from 29 starters at 85% POT.
Fillies with a gear change have won 4 from 28 starters at 143% POT.
Samarelle meets all 5 of the above criteria, and tops most of the critical ratings markers for this race also. Blinkers first time. Won on debut in quick time with quick closing dectionals, and 2nd beaten a nose at Kembla again in good time and quick closing sectionals. Is the one to beat.
</t>
  </si>
  <si>
    <t>Miles of Glory</t>
  </si>
  <si>
    <t>Fillies who started at odds on prices (under $2) at their last start have won 6 from 9 starters at 375% POT
Fillies with 1 career win have won 11 of 14 editions of this race.
Fillies with 40+ days since last start have won 2 from 2 this race at $7.70 and $13.10.
Fillies who last start was over 1400m have won 6 from 29 starters at 85% POT.
Fillies with a gear change have won 4 from 28 starters at 143% POT.Miles Of Glory meets the first two criteria, rates very highly on the critical ratings markers, and won at Kembla as odds on favourite last start in quick time and very fast closing sectionals.</t>
  </si>
  <si>
    <t>8.20am</t>
  </si>
  <si>
    <t>More Felons</t>
  </si>
  <si>
    <t>No horses have won this race with a 5.5kg or higher weight change from last start, and all except 4 runners have that impost here. Only 1 has won with 4kg or more from 21 runners.
More Felons was one of the best runs in the Metropolitan 4th beaten 1.3L and he rises 0.5kg whilst the majority of the field who also ran in the Metropolitan rise 5.5kg-7.5kg. Class stayer who did run 2nd beaten a nose in the G1 Tancred at WFA last year.</t>
  </si>
  <si>
    <t>Sam Hawkens</t>
  </si>
  <si>
    <t>No horses have won this race with a 5.5kg or higher weight change from last start, and all except 4 runners have that impost here. Only 1 has won with 4kg or more from 21 runners.
More Felons was one of the best runs in the Metropolitan 4th beaten 1.3L and he rises 0.5kg whilst the majority of the field who also ran in the Metropolitan rise 5.5kg-7.5kg. Class stayer who did run 2nd beaten a nose in the G1 Tancred at WFA last year.
Sam Hawkens has won 3 in a row and is trained by William Haggas who has an incredible strike rate in Sydney with 11 winners from 23 runners (almost 50%). If the track was wet he would be a moral. Dry track the only query.</t>
  </si>
  <si>
    <t xml:space="preserve">Swiftfalcon has had 4 runs over the Randwick mile.
2.25L win in the $250K Listed Dulcify Stakes. 
3rd beaten 0.9L in $1M G1 Randwick Guineas behind Linebacker &amp; Broadsiding, beating home Aeliana.
2nd beaten 2,25L in the $250K G3 Carbine Club Stakes behind Evaporate who ran 2nd beaten a head by our winner Transatlantic in the G1 Toorak Handicap last week.
4th beaten 2.3L in the $1.5M G1 Epsom Handicap beaten by freak Autumn Glow, and beating home multiple G1 winner Ceolwulf.
Now finds himself in a $160K Open Handicap. Clearly his issue is his get back style, but he has won 3 from 15, and this is the weakest race he has contested by a long way for over a year.
</t>
  </si>
  <si>
    <t xml:space="preserve">19 of the last 22 Everests + TJ Smiths (both G1 1200m WFA at Randwick) have been won by horses 3rd up or 4th up. Best profile for The Everest is 3rd/4th up off a 14 day break, settling in the first half (unless you're a 3yo). Tab # 1-4 has won 6 and #12 (3yos) have won 2.
Ka Ying Rising is the best sprinter in the world, but comes here second up off a 41-day break and having to acclimatise to Australia. Rider says he's 90% fit. A bit of rain last night doesn't suit him either. He's odds on favourite and I just have to bet around him.
Joliestar is second favourite. From a historical profiling perspective, Joliestar has a challenge ahead of her. 1 win and 0 placings for mares in 8 Everests. Combining 22 Everests &amp; TJ Smiths (Randwick G1s over 1200m) over the last 14 years, only 3 have been won by horses 2nd up off 1200m leadup. Joliestar just the 1100m leadup 28 days ago. 3 mares have won the last 22 Everests/TJ Smiths and that included Black Caviar &amp; Bella Nipotina. Is Joliestar's two G1 1200m Randwick runs she ran 7th in last year's Everest and 9th in this year's TJ Smith. Her latest G1 win she beat Zarastro &amp; Golden Mile by a nose at Eagle Farm, who would be 200/1 in this. Plus my database has her mapping 'Back' which hasn't seen a single Everest winner yet. Jimmysstar &amp; Angel Capital also map back, which means they need a lot of luck to win.
Briasa profiles perfectly for this. 8 wins from 12 starts. Won the G1 TJ Smith Stakes last prep this track/distance. Has had an ideal prep for this running 2nd in the G2 Shorts then winning the G2 Premiere Stakes. Maps nicely if can get a run 1 off the fence with cover and clearly looks the big danger to the favourite. 
Tempted is a G1 Golden Slipper placegetter who won the G2 Run To The Rose impressively first up in quick time. Ran 3rd in the G1 Golden Rose last start and Autumn Boy has since franked that form.
Note there is a good chance you could get a much better price than fixed odds betting best tote as this is a World Pool race and Ka Ying Rising will be a shirt priced favourite. </t>
  </si>
  <si>
    <t>Tempted</t>
  </si>
  <si>
    <t>Linebacker</t>
  </si>
  <si>
    <t xml:space="preserve">G1 Randwick Guineas winner and 2nd in the G1 Champagne Stakes. Only 1.3L from the winner in the G1 Doncaster. First up run beaten 3.5L in the G1 Tramway was fully of merit after sitting 3 wide no cover throughout and carrying the topweight giving weight to the likes of Pericles, Private Eye &amp; Militarize. Drops very sharply in grade here and taking on 4yos only. Is very clearly the class runner of the race and very hard to beat if gets a nice run in transit with cover. </t>
  </si>
  <si>
    <t>17 Oct 6.38pm</t>
  </si>
  <si>
    <t>Miraval Rose</t>
  </si>
  <si>
    <t xml:space="preserve">On a dry track the winner of this race has settled in the top 2 the past 3 years and has settled in the top 5 in all of the past 7 years.
4 &amp; 5yos have won 13 of the past 14 years. Horses weighted 57kg+ have won 13 of the past 14 years.
Miraval Rose just profiles perfectly for this. Topweight 5yo drawn barrier 1 who maps to sit 2nd behind the leader. She rates on or near the top of about 10 different ratings markers for this, and horses who rate on or near the top of those ratings markers have a very high win % and POT % in winning this race. Has won 2 in a row and looks very hard to beat here.
Abounding is the key danger so saving on her. Mares with an average prizemoney of $100k+ have won this race 4 times from 5 runners. She is the top average prizemoney earner on $100k average prizemoney per race, whilst Miraval Rose is the 2nd, and the top 2 have won 10 of 14 editions of this race. Abounding is a $3M Magic Millions 3yo winner and G1 2nd placegetter over this distance, and has run close placings in all her 3 starts this prep. Maps to settle 5th and Blake Shinn riding.
</t>
  </si>
  <si>
    <t xml:space="preserve">On a dry track the winner of this race has settled in the top 2 the past 3 years and has settled in the top 5 in all of the past 7 years.
4 &amp; 5yos have won 13 of the past 14 years. Horses weighted 57kg+ have won 13 of the past 14 years.
Miraval Rose just profiles perfectly for this. Topweight 5yo drawn barrier 1 who maps to sit 2nd behind the leader. She rates on or near the top of about 10 different ratings markers for this, and horses who rate on or near the top of those ratings markers have a very high win % and POT % in winning this race. Has won 2 in a row and looks very hard to beat here.
Abounding is the key danger so saving on her. Mares with an average prizemoney of $100k+ have won this race 4 times from 5 runners. She is the top average prizemoney earner on $100k average prizemoney per race, whilst Miraval Rose is the 2nd, and the top 2 have won 10 of 14 editions of this race. Abounding is a $3M Magic Millions 3yo winner and G1 2nd placegetter over this distance, and has run close placings in all her 3 starts this prep. Maps to settle 5th and Blake Shinn riding.
 </t>
  </si>
  <si>
    <t>24 Oct 4.32pm</t>
  </si>
  <si>
    <t xml:space="preserve">Napoleonic </t>
  </si>
  <si>
    <t xml:space="preserve">The winner of this race has settled in the first 5 in all of the past 12 editions of the race,
No horse in the past 14 years has won this race with under 3 starts from 21 runners, and none have won with a longer break than 49 days, both factors against the topweight who is second favourite. 6 of the 9 runners have under 3 career starts.
Colts have won 10 of the 14 editions and only 2 colts in this race including Napoleonic.
Napoleonic's jockey James McDonald has won this race 3 times from 8 rides, and his trainer John O'shea has won this race 2 times from 5 runners.
Napoleonic's last start run was 4th in the G2 Roman Consul, and G2 last start has won this race 5 times from 14 runners at 110% POT.
Napoleonic won his maiden first up by 5.2L +2.6, then won at Warwick Farm second up +5.3 last 400m the 2nd quickest of the day beating Ohope who then won a $500K race next start by 1.7L. 4th last start in the G2 Roman Consul reads well for this back to G3 company.
Dangers are Prince Tycoon &amp; Snow Mercy, but Prince Tycoon has only had 2 career starts and comes off a 155 day break, and Snow Mercy maps to get back last, so Napoleonic profiles as the clear top pick here and hard to beat.
</t>
  </si>
  <si>
    <t xml:space="preserve"> Salty Pearl </t>
  </si>
  <si>
    <t>2 fillies have won this race off a 7 day backup for +44% POT.
Fillies with 1 win have won 9/14 editiona,s and coming in 4th up have won 8/14 editions.
Backmarkers have won 6 at +10% POT.
Tab #1 has won 5/12 at 60% POT.
Last start at Caulfield has won 8.14 at 69% POT.
Top Average Prizemoney of the race has won 5/14 at 9% POT.
Salty Pearl meets every single one of the above criteria and ran 4th beaten 2.8L in the G1 Thousand Guineas last week, with a big grop in grade here. Ran 3rd beaten a nose by the Thousand Guineas winner the start before that. Drawn nicely in barrier 4, tops most of the ratings markets for this race and is the one to beat here.</t>
  </si>
  <si>
    <t>Charm Stone</t>
  </si>
  <si>
    <t>Class mare who won the G1 Manikato Stakes this track/distance last month.
Her only other run at Moonee Valley was also over 1200m and she sat 3 wide no cover throughout and won easily at black type level by 1.1L.
Clearly the class runner of the race full of G2/G3 runners.
Charm Stone is a multiple G1 winner and nothing else in the race has even run a G1 placing.
Loves the track/distance, top jockey aboard and looks very hard to beat.</t>
  </si>
  <si>
    <t>Observer</t>
  </si>
  <si>
    <t>Options</t>
  </si>
  <si>
    <t xml:space="preserve">11 winners from 58 runners over the past 14 years coming off the 14-day break for this race at 23% POT.
Runners with over $300k total prizemoney (Observer) 5 winners from 12 runners. Runners with over $100k prizemoney (Options) 12 winners from 50 runners.
Over 60% win ratio (Options) 2 winners from 5 runners.
Last Start G1 (Observer) 10 winners from 45 runners.
Observer was an unlucky 3rd i the G1 Caulfield Guineas last start and is bred to appreciate the step up to 2000m. Tops most of the ratings markers required to win this race.
Options the clear danger with 3 wins and a nose 3rd from 4 starts, so saving on him.
</t>
  </si>
  <si>
    <t xml:space="preserve">Miss Roumbini </t>
  </si>
  <si>
    <t xml:space="preserve">5 wins and 5 placings from 11 starts. Won the $1M Magic Millions Fillies &amp; Mares last start in January off a 41 day break, and comes into this off a 35 day break. Was very unlucky first up when awfully ridden 4 wide no cover throughout but stuck on for 2nd beaten by multiple G1 winner Magic Time, and beat home Abounding who since won a G2. Then had to be yanked right back from a wide gate to the rear of the field in the G1 Rupert Clarke and flew home again for 2nd running the clear best closing sectionals of the race and beating home Angel Capital. Looks well plaed here at the weights to swoop home over the top of them. </t>
  </si>
  <si>
    <t xml:space="preserve">Moonee Valley </t>
  </si>
  <si>
    <t xml:space="preserve">In the past 14 years, Geldings have won 1 from 68 runners (market expectation over 4) in that time. 
Tab #1-5 have won 1 from 66. Horses with 59kg have won 2 from 91.
This is a race that has been dominated by mares (7) and entires (5).
Waller has won this race 5 times from 20 runners.
Barriers 1 &amp; 2 have produced 1 winner from 28 runners.
All 14 winners ran in the top 4 their last start, and 13/14 ran in the top 3 at their second last start.
7 winners were trained at Flemington, 5 overseas and just 2 elsewhere.
Via Sistina has had 9 G1 wins from 14 Australian starts. Won this race by 8.1L (+17.4) last year. Has been solid this prep so far with a win and two placings, with the map &amp; tempo beating her the past 2 starts. Her ratings in her first up run and her last start run are identical to last year going into the Cox Plate, so she profiles nicely for this and tops all the important ratings markers needed to win this race.
Aeliana is a future superstar who may be a year away, but could the Via Sistina of next year and beyond. Won the ATC Derby by 5.1L in the Autumn after running 2nd beaten a nose in the G1 Rosehill Guineas. Ran two G1 seconds before 5th in the Turnbull. Can’t discount.
</t>
  </si>
  <si>
    <t>Have been 3 editions of this race and a runner in the top 4 in running has won all 3 years.
Barrier #3 has won the Four Diamonds Prelude in all 3 editions of the race.
All 3 winners have come off a 14 day break.
All 3 winners have had 20 or more career starts.
Transatlantic led all the way on a strong tempo to win the G1 Toorak Handicap for us impressively last start, and tops all of the important ratings markers for this race, plus meets all of the historical profiling factors above. Looks very hard to beat.</t>
  </si>
  <si>
    <t>31 Oct 9.45am</t>
  </si>
  <si>
    <t>Jimmysstar</t>
  </si>
  <si>
    <t>5 of the 6 winners of this race ran in The Everest last start, and 1 ran in the Sydney Stakes.
The historical ratings markers needed to win this race are very clear and the 4 standout runners are Briasa, Jimmysstar, War Machine &amp; Lady Shenandoah.
However there are 3 particular ratings markers for this race that incredibly have picked the winner of this race 6 times out of 6 if the horse rated on top for these markers, and the horse that rates on top for all 3 of these markers is Briasa.
No horse has won the race with under 21 career starts, which favours Jimmysstar. No horse has won running worse than 5th at its last start, which also favours Jimmysstar, as does his rating achieved last start.
No 4yo has won the race which negatively impacts Lady Shenandoah.
Briasa &amp; Jimmysstar have also drawn the best of the 4 key chances.
Briasa &amp; Jimmysstar each tick over 20 key historical profiling &amp; ratings markers needed to win this race.
Hence it looks a clear race between Briasa &amp; Jimmysstar. Backing Briasa and saving on Jimmysstar.</t>
  </si>
  <si>
    <t>6 of the 6 winners of this race ran in The Everest last start, and 1 ran in the Sydney Stakes.
The historical ratings markers needed to win this race are very clear and the 4 standout runners are Briasa, Jimmysstar, War Machine &amp; Lady Shenandoah.
However there are 3 particular ratings markers for this race that incredibly have picked the winner of this race 6 times out of 6 if the horse rated on top for these markers, and the horse that rates on top for all 3 of these markers is Briasa.
No horse has won the race with under 21 career starts, which favours Jimmysstar. No horse has won running worse than 5th at its last start, which also favours Jimmysstar, as does his rating achieved last start.
No 4yo has won the race which negatively impacts Lady Shenandoah.
Briasa &amp; Jimmysstar have also drawn the best of the 4 key chances.
Briasa &amp; Jimmysstar each tick over 20 key historical profiling &amp; ratings markers needed to win this race.
Hence it looks a clear race between Briasa &amp; Jimmysstar. Backing Briasa and saving on Jimmysstar.</t>
  </si>
  <si>
    <t>Autumn Glow</t>
  </si>
  <si>
    <t>All 6 winners have drawn barriers 1-10, though noting this race has now moved from Rosehill to Randwick.
3 winners were previous G1 winners, the other 3 winners were previous G1 placegetters.
5/6 winners had their last start in a G1 mile, and all 6 ran in the top 6 last start.
Autumn Glow is unbeaten from 7 starts and looks a superstar in the making. Won the G1 Epsom Handicap over 1600m last start comfortably. Meets all the critical historical profiling and ratings markers needed to win this race. Hard to beat.
Evaporate ran 2nd beaten a nose to our winner Transatlantic last start in the G1 Toorak Handicap. Profiles very nicely across the vast majority of the critical historical profiling &amp; ratings markers needed to win this race, so have to keep safe as the key danger</t>
  </si>
  <si>
    <t>Damask Rose</t>
  </si>
  <si>
    <t>Barriers 1-7 have produced 1 winner. Barriers 8+ have produced 13 winners.
Interesting race as you have Pride Of Jenni a class runner engaged who will put on a strong tempo, but no 8yo has won and she appears to be racing a bit below her best and mixes her form.
Fangirl is the other class runner however her Kryptonite is races with a strong tempo upfront, particularly when Pride Of Jenni is competing in the same race, such as the past 2 King Charles 3 Stakes where she has failed. In fact the last 6 races where they have run above standard/par for the first half of the race, she hasn't run a place.
Other runners in the market include Abounding &amp; Lazzura who both profile as 1400m horses, and the 1600m appears a bridge too far.
The mare who fits the right profile for the winner of this race in several ways is Damask Rose. Has had absolutely no luck so far this prep, being forced back and wide and running into backsides. Will greatly appreciate getting to the big Flemington track after 3 runs at Caulfield.  Won the $3.5M Kiwi and $1.5M Karaka Millions in NZ. Blake Shinn back aboard who rode her in those two wins. 
Fits many of the historical profiling factors needed to win this race. Drawn barrier 9, off a 21 day break, gets back and swoops home. The most profitable betting proposition in this race is runners who have finished 5th or worse at their last start. 8 winners have started $11-$41, only 6 have started $3.60-$8.50. Rates highly</t>
  </si>
  <si>
    <t xml:space="preserve"> Providence</t>
  </si>
  <si>
    <t>Providence profiles quite nicely for this race.
Comes off a 7-day backup which in the last 14 editions has produced 5 winners and is 6th up which has produced 6 winners.
10 winners have come from a 2000m-2040m last start run.
13 winners had total prizemoney above $60k and 12 winners were in the top 6 in the Official Handicap Ratings.
11 winners SP $11 or under at their previous start.
C Waller has won this race 3 times from 7 starters.
Providence meets all of the above.
Meets most other key rating markers required for this race also. Barrier 12 is the negative.
While favourite Observer does meet many of the required ratings markers, he is 4th up which has produced only 1 winner from 48 starters, and that was roughie Johnny Get Angry in a very slowly run derby that was run 30L below standard. A question mark whether Observer has had the right preparation for this race, and leading and winning a MV Vase isn't usually the recipe for success in this race.
Most other key chances either come out of the Geelong Classic which has produced only 1 winner in the past 14 years, or have drawn very wide and don't quite have the ratings markers required to win.
Providence charged home for 2nd in the MV Vase running the clear quickest late sectionals of the race and looks a nice each way bet here.</t>
  </si>
  <si>
    <t>9.10am</t>
  </si>
  <si>
    <t>Beiwacht</t>
  </si>
  <si>
    <t>Tentyris</t>
  </si>
  <si>
    <t xml:space="preserve">Beiwacht is trained by C Waller who has an exceptional record in this race, in the past 14 years winning it 6 times from 18 runners. Horses trained at Flemington have won this race 10 times from 67 runners, and he is the only qualifier. Meets most of the key profitable historical profiling factors in relation to weight carried change, average prizemoney, days since last start, career wins, 4th up, races on pace/handy, total prizemoney, same jockey as last start and last start track/distance class. He is in the top 2 for most of the key ratings markers required to win this race.
Tentyris is the danger. Meets many of the key profitable historical profiling factors for this race, and is in the top 2 or 3 for most of the key ratings markers required to win this race.
Beiwacht won the G1 Golden Rose last start in impressive fashion by 4.1L in quick time with a high rating. If he runs anywhere near that he wins.
Tentyris absolutely flew home to win at Caulfield last start, running +8.1 the quickest last 800m of the day. Is the key danger.
</t>
  </si>
  <si>
    <t>Rates on top in 6 separate ratings markers for this race, and meets over 10 necessary ratings markers. 
Reared at the start and still won first up over 1200m. Has a big weight here but simply have to bet given his great price in the market considering how many of the ratings markers that historically lead to a profitable outcome betting in this race he tops</t>
  </si>
  <si>
    <t>5 Nov 12.10pm</t>
  </si>
  <si>
    <t>Verona Rose</t>
  </si>
  <si>
    <t>Oh Diamond Lil</t>
  </si>
  <si>
    <t>Verona Rose &amp; Oh Diamond Lil rate clearly ahead of the rest of the field both on the ratings parameters needed to win this race, and the historical profiling factors.
This race has been run 5 times. The winner all 5 times has come out of a G1, G2 or G3 race, and hence has risen in weight for this assignment, which applies to both Verona Rose &amp; Oh Diamond Lil.
4 of the 5 winners ran over 1600m last start. Only 1 winner from 30 starters at any other distance last start.
4 of the 5 winners had average prizemoney above $20K, which these two both have.
All 5 winners have been favourite or close to favourite, with Starting Prices between $1.65 and $4.
From a ratings perspective, Verona Rose rates 1st or 2nd across at least 9 key ratings parameters that have a high propensity for finding the winner of this race, and Oh Diamond Lil rates 1st or 2nd across 8 of those key ratings parameters.
The well backed favourite Keep Your Cool comes out of a BM84 1440m where she ran 2nd. Rates 3rd on several of the key factors, but her only 1600m run she was unplaced at this track after leading on a very slow tempo at BM78 level. Have to bet around her.
Verona Rose ran 4th beaten 4.4L last start in the G3 Angst Stakes which was run in very fast time, with the winner starting favourite in the G1 Empire Rose Stakes on Saturday. Verona Rose ran quick late sectionals +5.8 over the last 800m off a hot tempo. If she replicates that here she will be hard to beat. She is already a G3 winner over a mile, and has another G3 placing and G1 4th on her resume. Is the class mare and hard to beat.
Oh Diamond Lil profiles as the danger, so saving on her. Rated highly with 2 wins over 1600m, then won a G3 over 1400m. Led on a solid tempo and only beaten 3L in the $2M G2 The Invitation last start. Has been up a long time having her 9th run of the prep which is a concern, but saving on her as has 7 wins and 5 placings from 16 starts and could give a big kick if gets a soft lead up front here</t>
  </si>
  <si>
    <t>The Pearls</t>
  </si>
  <si>
    <t>Getta Good Feeling</t>
  </si>
  <si>
    <t>Getta Good Feeling is #1 on the Official Handicap Ranking, which has produced 7 winners from 14 starters at +87% POT (profit on turnover).
The Pearls is #2 on the Official Handicap Ranking, which has produced 4 winners from 14 starters at +25% POT.
Getta Good Feeling &amp; The Pearls both rate above 90 which has produced 6 winners from 17 runners at 43% POT.
Getta Good Feeling &amp; The Pearls both are the top 2 average prizemoney earners that has produced 10 winners from 28 runners at 40% POT.
They rate top 2 on my database overall that has produced 12 winners from the past 14 years at 77% POT.
Getta Good Feeling &amp; The Pearls both rate top 4 across 8 different important ratings markers for this race.
Getta Good Feeling &amp; The Pearls are both top 3 from a speed rating perspective that has produced 12 of the 14 winners.
Getta Good Feeling has won over $500K prizemoney which has produced 3 winners from 10 starters.
Getta Good Feeling was favourite last start and they have won 6 from 31 starters at +413% POT.
Last start winners have won 8 from 42 starters.
The Pearls led all the way to win at Hawkesbury, before a good 2nd in the G3 Gloaming Stakes beaten 2.3L and then another solid 3rd in the G1 Spring Champion Stakes last start beaten 3L, both times against the boys. Those races rated highly. Providence ran 8th beaten 5L in the Gloaming then ran 2nd in the G2 MV Vase and 5th in the VRC G1 Derby. One Step Closer ran 14th beaten 10L in the Gloaming then ran 4th in the G2 MV Vase and 4th in the G1 VRC Derby. Positive rider change from T Clark to James Mcdonald here.
Getta Good Feeling was a very impressive winner of the G2 Edward Manifold Stakes after being held up for much of the straight and finishing home strongly. Then ran a close 3rd in the G1 Thousand Guineas, before a comfortably 1.6L win in the G2 Wakeful Stakes which is usually the key leadup for this race with 9 winners from the last 14 years coming out of the Wakeful. Mark Zahra aboard who has been the form jockey of the carnival.
Given the large market discrepancy between them both, where all of the ratings &amp; historical profiling markers suggest they are both strong chances, I have decided to back The Pearls and save on Getta Good Feeling</t>
  </si>
  <si>
    <t>5 Nov 2:04pm</t>
  </si>
  <si>
    <t>10.51am</t>
  </si>
  <si>
    <t>Revengeance</t>
  </si>
  <si>
    <t>Revengeance ran 3rd in the G3 Breeders Plate on debut beaten 0.7L 
All 6 winners of this race have had a race beforehand, and here only 5 of the 14 runners have had a race before.
Trainer Waterhouse/Bott has won this race the past 2 years in a row.
Revengeance tops no less than 8 key ratings markers needed to win this race.
Thrill Hunter the only other raced horse of note.</t>
  </si>
  <si>
    <t>Miss Roumbini comes off a 14 day break that has produced 5/6 winners and is 4th up that has produced 3 winners from 11 runners.
Miss Roumbini tops 6 key ratings markers needed to win this race, several by quite a margin.</t>
  </si>
  <si>
    <t>Miraval Rose is a clear 2nd in virtually every ratings marker and maps to get a soft lead here, won 2 in a row then had no luck last start when attacked in front, and wins if Miss Roumbini doesn't run to her peak, so saving on Miraval Rose.</t>
  </si>
  <si>
    <t>Western Empire</t>
  </si>
  <si>
    <t>Western Empire is second top rater here and is first up here, but the first and third top raters in this event are both stepping up from a 1200m run.
Horses stepping up from a 1200m run have won 1 from 30 at -75% LOT, so ruling them out.
Horses first up have won 4 from 22 starters at 442% POT.
Is an 8yo but had 2 winners from 13 8yo starters in this race for +333% POT.
Average Prizemoney is $97k which above that has had 2 winners from 4 runners at 212% POT. 
Horses with 10 or more career wins have won 4 from 25 at 163% POT.
Willie Pike has won 4 from 12 at 189% POT and G&amp;A Williams have won this race 3 times from 13 runners at 130% POT.
Western Empire rates in the top 3 for most ratings parameters for this race, and meets all of the above very positive historical profiling factors.
Western Empire is a quality G1 winner with over $3M prizemoney. Has a strong fresh up record for current trainers, and was only beaten 3.9L in the $5M Quokka over 1200m first up last prep. Looks very well placed here at g2 level over 1400m first up at WFA in a race where usually he would be giving most runners plenty of weight.
Is the clear one to beat.</t>
  </si>
  <si>
    <t>Rope Them In</t>
  </si>
  <si>
    <t>11.12am</t>
  </si>
  <si>
    <t>Talkanco</t>
  </si>
  <si>
    <t xml:space="preserve">Talkanco has had 8 starts for 4 wins and 3 placings. Last start ran in the key 1400m LR Burgess Queen Stakes leadup and finished strongly for 2nd beaten a long neck. Settled 3rd but still ran the equal top last 200m sectional of the race, and the winner isn't racing here.
Talkanco tops no less than 9 key ratings parameters needed to win this race, and the win ratio and POT of these ratings parameters for this particular race are very strong.
One rating parameter for example rates above 90 which has predicted 6 winners from 8 selections at 247% POT.
Another has predicted 4 winners from 8 runners at 20% POT. Another has produced 4 winners from 9 runners at 321% POT.
Another has predicted 6 winners from 14 at 57% POT, and another 6 winners from 14 runners at 48% POT.
Maps nicely here and has a good trainer/jockey combo. Hard to beat.
</t>
  </si>
  <si>
    <t>Races</t>
  </si>
  <si>
    <t>Wins</t>
  </si>
  <si>
    <t>Strike Rate</t>
  </si>
  <si>
    <t>Launceston</t>
  </si>
  <si>
    <t>Durazzo</t>
  </si>
  <si>
    <t>Just Cruisin</t>
  </si>
  <si>
    <t>5yos have won this race 9 times from 46 runners at 152% POT. Both Durazzo &amp; Just Cruisin are 5yos.
Horses win a win percentage 50% or more have won 6 times from 28 runners at 133% POT. Durazzo &amp; Just Cruisin both have 67% career win percentages.
Durazzo comes into this second up which has 8 winners from 70 runners at 20% POT.
Durazzo has won his past 5 starts at Launceston, by between 1.7L and 2.9L.
Durazzo comes out of a race that has produced 5 winners from 34 starters at 127% POT.
Apart from his debut, Durazzo has had 11 starts for 8 wins, 2 seconds and a 4th beaten 0.75L.
Durazzo has a rating marker that has produced 10 winners from 48 runners at 72% POT, and another rating marker that has produced 7 winners from 31 runners.
Durazzo rates in the top 2 for several important ratings markers, and in the top 4 for all of them.
Durazzo copped an awful ride first up. Sat last and 4 wide no cover, pushed early before the turn, and still charged home for 2nd running the clear quickest sectionals of the race, and 3rd quickest last 800m of the day, in the key leadup race. He drops 1.5kg here and looks very hard to beat.
Just Cruisin also rates consistently high at the required ratings for several key ratings markers.</t>
  </si>
  <si>
    <t>20 Nov 6.21pm</t>
  </si>
  <si>
    <t>2.37pm</t>
  </si>
  <si>
    <t>Tatura</t>
  </si>
  <si>
    <t>Black Storm</t>
  </si>
  <si>
    <t>Black Storm &amp; Porter consistently rate as the top 2 over several key historical ratings markers needed to win this race.
Both have one rating above a marker that has produced 2 winners from 4 runners.
Black Storm rates on top in three separate markers that have both produced 3 winners from 5 runners at 54% POT.
Porter rates higher on another marker that has produced 4 winners from 10 runners at 37% POT.
Black Storm however is first up, whilst Porter has had 5 runs this prep, and porter's overall ratings over the past 2 preps are higher.
Happy to back them both here.</t>
  </si>
  <si>
    <t>Porter</t>
  </si>
  <si>
    <t>2.38pm</t>
  </si>
  <si>
    <t>Penhurst</t>
  </si>
  <si>
    <t>Pittsburgh Pirate</t>
  </si>
  <si>
    <t xml:space="preserve">Pittsburgh Pirate is in strong form with 3 high rating runs in a row, winning the Horsham Cup, 2nd at Mortlake and then 2nd beaten a head at Flemington.
Won the St Arnaud Cup and Ararat Cup over similar distances last prep.
2 winners from 3 runners in this race coming off a Flemington run at 123% POT.
One of only 2 horses in the race coming off a Metropolitan run last start, and they have won 4 from 10 runners at 52% POT.
Rates in the top 2 in at least 9 different key ratings markers. A key one has produced 2 winners from 5 runners at 50% POT.
Looks hard to beat.
</t>
  </si>
  <si>
    <t>11.20am</t>
  </si>
  <si>
    <t>Watch Me Rock</t>
  </si>
  <si>
    <t>Watch Me Rock is trained by G&amp;A Williams and ridden by W Pike. That combination has won 5 Railways together. Their last 6 Railways have produced 4 wins and 1 second.
Pike has had 5 wins from 13 rides at 74% POT and Williams has had 5 winners from 20 runners.
Watch Me Rock has under $800k total prizemoney which has produced 13 of the past 14 winners.
Watch Me Rock has the right trainer/jockey combo to win this race. Won the G3 Asian Beau last start. 10 wins and 6 placings from 18 starts. Clearly the one to beat.
Both horses come off a 21-day break that has produced 7 winners from 44 runners
Depth Of Character is a 4yo which have produced 8 winners from 44 runners at 23% POT.
Depth Of Character comes in 6th up which has produced 2 winners from 8 runners at 268% POT.
Depth Of Character has a weight under 54kg which has produced 13 of the past 14 winners.
Depth Of Character's trainer A Neasham won this race last year with Port Lockroy who had a similar profile and formlines. Depth Of Character's ratings are consistently higher than Port Lockroy's. Ran 4th to Autumn Glow in the $10M G1 Golden Eagle last start.
Horror carpark barrier is a shame. Probably needs to ride totally cold and for luck in the straight.</t>
  </si>
  <si>
    <t>Depth Of Character</t>
  </si>
  <si>
    <t xml:space="preserve">Watch Me Rock is trained by G&amp;A Williams and ridden by W Pike. That combination has won 5 Railways together. Their last 6 Railways have produced 4 wins and 1 second.
Pike has had 5 wins from 13 rides at 74% POT and Williams has had 5 winners from 20 runners.
Watch Me Rock has under $800k total prizemoney which has produced 13 of the past 14 winners.
Watch Me Rock has the right trainer/jockey combo to win this race. Won the G3 Asian Beau last start. 10 wins and 6 placings from 18 starts. Clearly the one to beat.
Both horses come off a 21-day break that has produced 7 winners from 44 runners
Depth Of Character is a 4yo which have produced 8 winners from 44 runners at 23% POT.
Depth Of Character comes in 6th up which has produced 2 winners from 8 runners at 268% POT.
Depth Of Character has a weight under 54kg which has produced 13 of the past 14 winners.
Depth Of Character's trainer A Neasham won this race last year with Port Lockroy who had a similar profile and formlines. Depth Of Character's ratings are consistently higher than Port Lockroy's. Ran 4th to Autumn Glow in the $10M G1 Golden Eagle last start.
Horror carpark barrier is a shame. Probably needs to ride totally cold and for luck in the straight.
</t>
  </si>
  <si>
    <t>Race</t>
  </si>
  <si>
    <t>Railway Stakes</t>
  </si>
  <si>
    <t>G1</t>
  </si>
  <si>
    <t>Tasmanian Newmarket Handicap</t>
  </si>
  <si>
    <t>LR</t>
  </si>
  <si>
    <t>Champion Fillies</t>
  </si>
  <si>
    <t>G3</t>
  </si>
  <si>
    <t>Breeders Classic</t>
  </si>
  <si>
    <t>Lee Steere Stakes</t>
  </si>
  <si>
    <t>G2</t>
  </si>
  <si>
    <t>Golden Gift</t>
  </si>
  <si>
    <t>VRC Oaks</t>
  </si>
  <si>
    <t>Inglis Bracelet</t>
  </si>
  <si>
    <t>Coolmore Stud Stakes</t>
  </si>
  <si>
    <t>Asian Beau Stakes</t>
  </si>
  <si>
    <t>Russell Balding Stakes</t>
  </si>
  <si>
    <t>Golden Eagle</t>
  </si>
  <si>
    <t>Empire Rose</t>
  </si>
  <si>
    <t>Victoria Derby</t>
  </si>
  <si>
    <t>Cox Plate</t>
  </si>
  <si>
    <t>Five Diamonds Prelude</t>
  </si>
  <si>
    <t>Moonee Valley Fillies Classic</t>
  </si>
  <si>
    <t>Red Anchor Stakes</t>
  </si>
  <si>
    <t>Tristarc Stakes</t>
  </si>
  <si>
    <t>Silver Eagle</t>
  </si>
  <si>
    <t>The Everest</t>
  </si>
  <si>
    <t>ATC St Leger Stakes</t>
  </si>
  <si>
    <t>Reginald Allen Quality</t>
  </si>
  <si>
    <t>Toorak Handicap</t>
  </si>
  <si>
    <t>Gloaming Stakes</t>
  </si>
  <si>
    <t>Ladies Day Vase</t>
  </si>
  <si>
    <t>The Invitation</t>
  </si>
  <si>
    <t>McEwen Stakes</t>
  </si>
  <si>
    <t>Turnbull Stakes</t>
  </si>
  <si>
    <t>Sportsbet Blackbook Handicap</t>
  </si>
  <si>
    <t>Colin Stephen Quality</t>
  </si>
  <si>
    <t>Stutt Stakes</t>
  </si>
  <si>
    <t>Sir Rupert Clarke Stakes</t>
  </si>
  <si>
    <t>Tibbie Stakes</t>
  </si>
  <si>
    <t>Makybe Diva Stakes</t>
  </si>
  <si>
    <t>Chelmsford Stakes</t>
  </si>
  <si>
    <t>Memsie Stakes</t>
  </si>
  <si>
    <t>Cockram Stakes</t>
  </si>
  <si>
    <t>Heatherlie Stakes</t>
  </si>
  <si>
    <t>3.28pm</t>
  </si>
  <si>
    <t>Wodonga</t>
  </si>
  <si>
    <t>Reset The Jazz</t>
  </si>
  <si>
    <t xml:space="preserve">Reset The Jazz meets all the age, prep, career wins and last start distance parameters to win this race.
Hiyaam Proud misses a couple of these historical profiling factors.
Last start Reset The Jazz sat 3 wide on a strong speed and ran 5th beaten 3.3L by subsequent Cranbourne Cup winner Sabaj. Last start Flemington runners have won 5 from 27 runners at 65% POT.
Horses coming off a Metro run have won 11 from 63 runners at 23% POT.
Reset The Jazz's is second up. His peak run on ratings last prep was second up, off a much longer break.
Reset The Jazz rates on top in one rating parameter which has 4 winners from 14 runners at 53% POT. Hiyaam Proud second highest.
Reset The Jazz is top and Hiyaam Proud second in another rating parameter producing 8 winners from 36 runners at 70% POT.
Reset The Jazz has another parameter above a rating that has produced 6 winners from 39 runners at 55% POT.
Reset The Jazz is top and Hiyaam Proud second in another rating parameter producing 8 winners from 28 runners at 26% POT.
Hiyaam Proud tops one parameter that has produced 5 winners from 14 runners at 120% POT. 
Hiyaam Proud tops another parameter with a rating that has produced 3 winners from 9 runners at 75% POT.
Both map awkwardly with a change of being caught wide which is the risk, but on the profiling and ratings these are the clear top two. Backing Reset The Jazz and saving on Hiyaam Proud.
</t>
  </si>
  <si>
    <t>Hiyaam Proud</t>
  </si>
  <si>
    <t xml:space="preserve">Wodonga Cup </t>
  </si>
  <si>
    <t>BTSP Win / Mid Tote Place</t>
  </si>
  <si>
    <t>8.23am</t>
  </si>
  <si>
    <t>Future History</t>
  </si>
  <si>
    <t xml:space="preserve">4yos have won 1 from 20 (expected to win 4) at -82% LOT. The 2 favourites are both 4yos.
11 of the past 12 winners of this race have come off either a 14 or 21 day break. The 2 favourites are both off a 28 day break.
The other 2 runners in single figures are backmarkers which have won 1 from 48 (expected to win 5) at -97% POT.
Most runners in this race fail on several of either the historical profiling and/or ratings parameters needed to win this race.
10 of the past 12 winners have settled in the top 5 in running. Future History maps 3rd. Would be ideal if he can get across from the wide gate into a 1x1 position.
Future History comes off a 2300m run that has had 1 winner from 5 runners at $26.
Future History ticks all the key ratings parameters needed to win this race, including topping one that has produced 5 winners from 14 runners at 181% POT.
</t>
  </si>
  <si>
    <t>ATC Cup</t>
  </si>
  <si>
    <t>11.43am</t>
  </si>
  <si>
    <t>Bonjoy</t>
  </si>
  <si>
    <t>Yorga Pride</t>
  </si>
  <si>
    <t>Both mares meet key historical profiling factors including age, career starts and prep length.
Bonjoy is horse #1 that has won 5 from 13 runners at 176% POT. Horses with weight 58kg+ have won 3 from 13 runners at 141% POT.
Bonjoy is top of the official handicap ratings which has produced 5 winners from 15 runners at 157% POT.
Horses with a career win % above 30% have won 10 from 60. Both runners have career win percentages 50%+.
Both runners meet a rating parameter that has produced 10 winners from 71 runners at 35% POT.
Bonjoy meets a rating parameter that has produced 9 winners from 42 runners at 50% POT. 
Yorga Pride meets a rating parameter that has produced 14 winners from 116 runners.
Yorga Pride &amp; Bonjoy rate top 2 on a rating parameter that has produced 9 winners from 28 runners at 49% POT.
Bonjoy tops another rating parameter that has produced 4 winners from 14 runners at 156% POT.
Yorga Pride &amp; Bonjoy rate top 2 on a rating parameter that has produced 11 winners from 42 runners at 41% POT.
Yorga Pride has a rating parameter that has produced 6 winners from 29 runners at 70% POT.
Yorga Pride is ridden by W Pike who has ridden 4 winners from 14 runners in this race.
Luvnwar also rates solidly, but is drawn barrier 16 and came into this race last year with similar ratings and failed. Toropa also rates solidly but below the others, drawn 15 and is a query over 1400m. Earthstom was the best visually last start but doesn't rate well across the key metrics.
Bonjoy has been solid in all 3 runs so far this prep beaten between 0.6L and 1.5L, and meets the weakest field so far this prep. Just will need to slot in midfield with cover from the widish gate.
Yorga Pride maps to get a beautiful trail and ran home strongly for 3rd at Listed level over 1200m last start after being held up much of the straight, First go at 1400m. Saving on her.</t>
  </si>
  <si>
    <t>Jungle Dawn Classic</t>
  </si>
  <si>
    <t>Schweppes Handicap BM72</t>
  </si>
  <si>
    <t>NA</t>
  </si>
  <si>
    <t>Tab Were On BM78</t>
  </si>
  <si>
    <t>Big Dance Wild Card Opn</t>
  </si>
  <si>
    <t>MV Vase</t>
  </si>
  <si>
    <t>Tatura Cup Opn</t>
  </si>
  <si>
    <t>Penshurst Cup BM78</t>
  </si>
  <si>
    <t>8.50am</t>
  </si>
  <si>
    <t>Itchintogo</t>
  </si>
  <si>
    <t>Horses expected to be On Pace have won 5 editions from 17 runners. Top 2 in running have won 6 from 7 editions of the race at Doomben. The other winner was 4th on settling and 2nd on turn. Itchintogo maps to settle 2nd here.
Horses Last Start finishing 1st or 2nd has produced 6 winners from 21 runners. Itchintogo ran 2nd on debut at its only start.
Of raced horses, all 6 winners met 12 different ratings markers, and Itchintogo meets all 12 of these ratings markers. 
From 8 editions at Doomben, Barrier Position 1-5 has had all 8 winners from 39 runners. This is the only negative for Itchintogo who comes from barrier 7.
Itchintogo won a trial at Doomben over 850m by 2.3L in good time. Then led on debut and ran 2nd beaten 1.7L by a handy type on debut this track over 1200m. 
Better for that experience and will appreciate getting back to 1100m here at second start. Is the clear one to beat here.</t>
  </si>
  <si>
    <t>Phelan Ready Stakes</t>
  </si>
  <si>
    <t>5 Dec 11.27am</t>
  </si>
  <si>
    <t>Epic Proportions</t>
  </si>
  <si>
    <t>From 12 editions of this race at Doomben, leaders have won 7, whilst 4 other winners settled in the top 6. Very much an on-speed dominated race.     
Hidden Wealth is the expected leader, although there are 3 speed horses in the race. Hidden Wealth is drawn the fence, so presume it kicks up and leads, and perhaps one out of 8 or 12 who are the other 2 leaders take a sit to avoid a 3-horse charge for the lead.     
Epic Proportions then maps from barrier 3 to get a lovely trail behind the strong speed.
Horses predicted to be On Pace have won 6 from 25 at 80% POT. Hidden Wealth meets this factor.    
Tony Gollan has had 6 winners from 25 runners, and trains Hidden Wealth.
Last Start Favourites have won 4 from 14, and horses who Firmed in betting last start have won 5 from 30, and again Hidden Wealth meets both of these factors.
Horses who won their last start have won 5 from 13 at 190% POT, and both Hidden Wealth &amp; Epic Proportions won their last start.
Horses who led at their last start have won 6 from 15 at 192% POT, and Epic Proportions led at its last start.
There are 4 ratings markers that have produced 6 winners from 12 runners at 82% POT, 6 winners from 15 runners at 46% POT, 5 winners from 12 runners at 68% POT and 8 winners from 22 runners at 36% POT, and Hidden Wealth &amp; Epic Proportions meet all of them.
Epic Proportions also meets 4 other ratings markers that have produced 6 winners from 12 at 66% POT, 9 winners from 44 runners, 5 winners from 12 runners at 37% POT and 6 winners from 12 runners at 83% POT.
Hidden Wealth led al the way to win this race by 3.5L last year. Also won the $1.5M Magic Millions open in January. Won first up over 1000m running +5.4 for the last 400m.
Epic Proportions keeps improving, and ran a career peak leading all the way to win at Listed level this track/distance last start, running very quick time.
Backing both runners confidently.</t>
  </si>
  <si>
    <t>Hidden Wealth</t>
  </si>
  <si>
    <t>Foreign Press</t>
  </si>
  <si>
    <t>11 winners from 12 years have settled in the top 5 in running. Foreign Press maps to get a nice trail in 3rd.
Last Start Finishing Position in the top 3 has produced all 12 winners from 86 starters. Foreign Press ran 3rd last start.
Last Start Settling Position in the top 5 has produced all 12 winners from 94 starters. Foreign Press settled 5th last start.
Foreign Press meets 5 key ratings markers required to win this race, that have produced 10 winners from 36 runners at 12% POT, 9 winners from 37 runners, 7 winners from 24 runners, 12 winners from 72 runners and 11 winners from 49 runners respectively.
The only query for Foreign Press is that it has had 2 starts over 1200m and run 2nd both times, with 3 wins over 800m-1110m, so running out a strong 1200m the key, but maps to get a nice run to do it.
Impervious, Champagne Lane &amp; Ernaux profile as the biggest dangers.</t>
  </si>
  <si>
    <t>George Moore Stakes</t>
  </si>
  <si>
    <t>Mode Stakes</t>
  </si>
  <si>
    <t>11.18am</t>
  </si>
  <si>
    <t>Just Cruisin'</t>
  </si>
  <si>
    <t>12 of the past14 winners have drawn barriers 1-5 at 41% POT. Just Cruisin has drawn barrier 5. Durazzo has drawn barrier 4.
All 14 winners have drawn barriers 1-8.
Horses second up have won 6 from 41 runners at 34% POT. Just Cruisin is second up.
Horses third up have won 4 from 33 runners at 11% POT. Durazzo is 3rd up.
Runners coming out of the Tasmanian Newmarket Handicap have won 10 from 64 at 43% POT. Durazzo won the Tasmanian Newmarket Handicap, and Just Cruisin came second.
Durazzo and Just Cruisin rate in the top 3 in at least 5 key ratings parameters that all have high strike rates and positive POT outcomes.
Each rates in the top 3 of another separate parameter, whilst the other doesn't.
Durazzo rates on top in one parameter that has produced  winners from 14 runners, another that has produced 10 winners from 17 runners. another that has produced 6 winners from 14 runners and another that has produced 5 winners from 12 runners.
Each horse does have one rating parameter where they rate low, which is generally important.
We backed Durazzo and Just Cruisin in the Tasmanian Newmarket Handicap, where Durazzo won for us at $2.70, and Just Cruisin sat 4 wide no cover and ran 2nd at $18.
Both Durazzo and Just Cruisin map well here. The big difference is Durazzo stays at the same weight, whilst Just Cruisin jumps up 5kg. However most other runners from the Tasmanian Newmarket Handicap jump up between 3kg and 5kg,
Durazzo clearly the one to beat, but is only $1.60 here. Just Cruisin the main danger. Bank Maur &amp; Thespian Waters appear the only other legitimate chances.
Just Cruisin was a huge run last start, and meets virtually all the key ratings parameters for this race. is a consistent and promising type with 4 wins and a 2nd from his past 6 starts.
Backing him mostly to place, with a small win component if Durazzo fails.</t>
  </si>
  <si>
    <t>Conquering Stakes</t>
  </si>
  <si>
    <t>12 Dec 6.06pm</t>
  </si>
  <si>
    <t>In 10 editions, runners off a 14-day break have won 14 from 53 runners. Horses jumping from 2000m last start have won 6 from 42 runners, and from Listed level 5 winners from 42 runners.
Maps to get a nice trail behind the leader and horses mapping on pace have won 2 from 11 runners at 105% POT.
Maps to sit in the top 2 which has produced 4 winners from 20 runners at 58% POT.
Tops two ratings markers that have both individually produced 5 winners from 10 runners at 150% POT.
Tops another ratings marker that has produced 4 winners from 10 runners at 114% POT.
Tops another ratings marker that has produced 3 winners from 10 runners at 15% POT.
Meets another ratings marker that has produced 6 winners from 21 runners at 38% POT.
We backed Future History at $12 in the ATC Cup at Rosehil last startl. From the outside barrier was hoping he would slot into the 1x1 per the map and preview, but the rider pushed forward to lead and they ended up running +6.4L above standard time the first half of the race, which was just far too quick to be going for a leader. In the end the winner came from the 1x1 run that Future History ideally would have been in. Race just didn't pan out as hoped, but he ran well only 3L from the winner given the circumstances.
Happy to back him again here where again he profiles well.
Asterix rates as the best danger.</t>
  </si>
  <si>
    <t>The Black Cloud</t>
  </si>
  <si>
    <t>In the past 5 years, 3 winners have come off a 21-day break, 3 winners have run over 1000m last start, 3 winners from 13 runners at 50% POT have won second up, and 3 winners from 7 runners at 144% POT ran 2nd last start. The Black Cloud meets all of these historical profiling markers.
Has one rating marker that has produced 2 winners from 6 runners at 48% POT, and another that has produced 4 winers from 18 runners.
Tops three ratings markers that each individually have both produced 2 winners from 5 runners at 78% POT.
Maps to get a nice run just behind the speed.
Golden Boom rates as the best danger.</t>
  </si>
  <si>
    <t>Christmas Cup</t>
  </si>
  <si>
    <t>Bribie Handicap</t>
  </si>
  <si>
    <t>1 Win 2.5u</t>
  </si>
  <si>
    <t>Multiple Major</t>
  </si>
  <si>
    <t>Multiple Minor</t>
  </si>
  <si>
    <t>11.46am</t>
  </si>
  <si>
    <t>11.59am</t>
  </si>
  <si>
    <t>Apulia</t>
  </si>
  <si>
    <t>Diamond Scene</t>
  </si>
  <si>
    <t>Top 2 raters on one parameter have won 8 editions from 28 runners. Apuila &amp; Diamond Scene rate top two. Diamond Scene rates on top with a rating that has produced 2 winners from 5 runners at 80% POT.
Top 2 on another parameter have won 10 from 28 runners. Diamond Scene &amp; Apuila again rate top two. Diamond Scene again on top with a rating that has produced 7 winners from 14 runners and 8 winners from 38 runners.
Another parameter's top 2 have produced 9 winners from 28 runners at 31% POT. Apuila &amp; Diamond Scene rate equal 2nd.
Top 2 average prizemoney earners have won 11 from 28 runners. Apuila &amp; Diamond Scene are both top 2.
Highest win percentage has won 7 from 14. Diamond Scene qualifies with a 45% career win rate.
Diamond Scene &amp; Apuila rate top 2 on another rating parameter. Diamond Scene on top which has produced 8 winners from 14 runners.
Diamond Scene rates 2nd on another parameter that has produced 11 winners from 28 runners at 75% POT.
Diamond Scene tops another parameter that has produced 11 winners from 14 runners at 103% POT.
Diamond Scene tops another parameter has produced 8 winners from 14 runners at 50%.
10 of 14 winners were 4th or 5th up from 58 runners. Apuila &amp; Diamond Scene are both 4th up.
Average prizemoney per start of $60K+ has produced 8 winners from 11 runners at 49% POT. Apuila has average prizemoney of $66k per start.
Willie Pike has had 6 winners from 10 rides in the race. He rides Apuila here.
Second last start winners have won 5 from 14. Apuila won his second last start.
Diamond Scene won the ATA Stakes last prep then ran 2nd in the Peth Cup. Ran 4th in the G1 Railway this prep then stuck 3 wide no cover on a hot speed in the G1 Kingston Town Classic when 9th. Can bounce back here and looks the one to beat
Apuila won his first 2 starts this prep in Melbourne then 10th in the G1 Kingston Town off a 30-day break. Should appreciate the step up in distance.
Backing both Diamond Scene and Apuila here.</t>
  </si>
  <si>
    <t>C B Cox Stakes</t>
  </si>
  <si>
    <t>Multiple Even</t>
  </si>
  <si>
    <t>Klabel</t>
  </si>
  <si>
    <t>Klabel tops a ratings marker that has produced 5 winners from 14 runners at 325% POT and 8 winners from 48 runners at 70% POT.
Klabel firmed in betting last start which has produced 6 winners from 43 runners at 51% POT.
Klabel has a ratings marker that has produced 4 winners from 18 runners at 26% POT.
Watchme Win &amp; Klabel both have a ratings marker that has produced 6 winners from 40 runners at 74% POT.
Watchme Win &amp; Klabel both rate within a marker that has produced 13 winners from 56 runners at 95% POT.
Watchme Win has a ratings marker that has produced 2 winners from 7 runners at 70% POT.
Watchme Win has a ratings marker that has produced 6 winners from 33 runners.
Backmarkers have won 1 from 54 at -95% LOT. There is also a below average tempo expected here. This eliminates chances in the market including Prarie Flower &amp; Grinzinger Prince who both map well back from the slow speed. Chicago Storm &amp; Sir Now also rate solidly on some markers, but are ruled out on others.
Watchme Win and Klabel both drop in grade after racing solidly at black type level in Melbourne. Both map in the first half in a slowly run race.
Happy backing both Klabel &amp; Watchme Win here.</t>
  </si>
  <si>
    <t>26 Dec 9.36am</t>
  </si>
  <si>
    <t>Watchme Win</t>
  </si>
  <si>
    <t>Christmas Handicap</t>
  </si>
  <si>
    <t>11.19am</t>
  </si>
  <si>
    <t>Burrumbeet</t>
  </si>
  <si>
    <t>Rhinoceros</t>
  </si>
  <si>
    <t>Station One</t>
  </si>
  <si>
    <t>Rhinoceros &amp; Station One rate in the top 4 in at least 7 key ratings parameters needed to win this race.
Both Rhinoceros &amp; Station One have a ratings parameter figure that has produced 6 winners from 28 runners.
Both Rhinoceros &amp; Station One rate in the top 3 of a ratings parameter that has produced 6 winners from 21 runners.
7yos have won 3 from 9 at 111% POT. Both Rhinoceros &amp; Station One are 7yo geldings.
Horses in the top 3 on the turn have won all 7 editions. Station One maps to lead with Rhinoceros getting a nice trail in 3rd behind him. 
All 7 winners from 19 runners at 71% POT have been between 8-14 days since their last start. Rhinoceros is 12 days since last start.
All 7 winners have been 7th up or more. Rhinoceros is 9th up.
Last start metro runners have won 5 from 20. Rhinoceros was a last start metro runner.
Station One tops one rating parameter at a rating level that has produced 4 winners from 12 runners at 13% POT.
Rhinoceros ran a solid 4th at Caulfield last start in Saturday metro grade. Repeat of that rates highly here.
Station One won the Traralgon Cup last start. Has been racing well in consistent form with strong ratings for this.</t>
  </si>
  <si>
    <t>Burrumbeet Cup</t>
  </si>
  <si>
    <t>BM78</t>
  </si>
  <si>
    <t>Longford</t>
  </si>
  <si>
    <t>Wineglass Bay</t>
  </si>
  <si>
    <t>Distrustful Award</t>
  </si>
  <si>
    <t xml:space="preserve">Distrustful Award &amp; Wineglass Bay are the top 2 in at least 5 key ratings parameters required to win this race.
Horses with average prizemoney $8k+ have won 2 from 4 at 130% POT. Distrustful Award &amp; Wineglass Bay both have average prizemoney $8k+.
Horses with total prizemoney $200k+ have won 3 from 8 at 10% POT. Distrustful Award &amp; Wineglass Bay both have total prizemoney $200k+.
Distrustful Award &amp; Wineglass Bay are the clear top 2 in the official handicap ratings that has produced 4 winners from 10 runners at 44% POT.
Distrustful Award &amp; Wineglass Bay both have a figure that has produced 3 winners from 8 runners at 37% POT.
Distrustful Award &amp; Wineglass Bay are the clear top 2 for another ratings parameter that has also produced 4 winners from 10 runners at 44% POT.
Horses trained on track have won 4 from 24 at 11% POT. Distrustful Award &amp; Wineglass Bay are both trained on track.
Horses with weights 57kg+ have won 3 from 6 at 83% POT. Distrustful Award &amp; Wineglass Bay are the 2 runners weighted above 57kg.
Both Distrustful Award &amp; Wineglass Bay rate a figure that has produced 2 winners from 4 runners at 130% POT.
Wineglass Bay trainer John Blacker has won this race 3 times from 14 runners.
Wineglass Bay tops one ratings parameter that has produced 2 winners from 5 runners at 8% POT.
Wineglass Bay tops another ratings parameter that has produced 3 winners from 5 runners at 120% POT.
Distrustful Award tops another ratings parameter that has produced 2 winners from 5 runners at 8% POT.
Wineglass Bay won her first 3 starts for current trainer with blinkers on, then 3 runs this prep has had blinkers off. Blinkers back on here. Has been racing in stronger grade and looks ready to peak here.
Distrustful Award is first up off a 70-day break but has been racing in stronger grade in Melbourne and won this race last year.
</t>
  </si>
  <si>
    <t>Longford Cup</t>
  </si>
  <si>
    <t>OPN</t>
  </si>
  <si>
    <t>Machine Gun Gracie</t>
  </si>
  <si>
    <t>Admiration Express</t>
  </si>
  <si>
    <t xml:space="preserve">Machine Gun Gracie &amp; Admiration Express are the top 2 in at least 6 key ratings parameters required to win this race.
Both Machine Gun Gracie &amp; Admiration Express have a rating parameter figure that has produced 12 winners from the last 14 editions of this race.
Both Machine Gun Gracie &amp; Admiration Express have a handicap rating figure that has produced 5 winners from 10 runners at 30% POT.
Machine Gun Gracie &amp; Admiration Express rate top 2 in two parameters that have produced 8 winners from 28 runners at 18% POT.
Machine Gun Gracie &amp; Admiration Express rate top 2 in another parameter that has produced 8 winners from 28 runners at 8% POT.
Machine Gun Gracie &amp; Admiration Express rate top 2 in another parameter that has produced 9 winners from 28 runners.
Mares that average over $30k prizemoney per career start have won 3 from 7 runners at 48% POT. Machine Gun Gracie &amp; Admiration Express both average above $30k prizemoney per start.
Mares with over $500K total prizemoney have won 2 from 8 runners. Machine Gun Gracie &amp; Admiration Express both have earned $500k+ total prizemoney.
Horses 1 &amp; 2 have won 7 from 28 runners at 19% POT. Machine Gun Gracie &amp; Admiration Express are the top 2 runners.
Admiration Express tops a rating parameter that has produced 6 winners from 14 runners at 52% POT
Admiration Express tops another rating parameter that has produced 5 winners from 14 runners at 42% POT
Admiration Express tops another rating parameter that has produced 7 winners from 14 runners at 218% POT
Machine Gun Gracie tops a rating parameter with a figure that has produced 5 winners from 13 runners
Mares with above 40% career win % have won 5 from 15. Machine Gun Gracie has a 57% career win percentage.
Machine Gun Gracie was ok when 4th beaten 1.5L first up off a 238-day break. Fitter here second up, and was held up partially in the straight with the big weight first up off a slow tempo.
Admiration Express comes into this with completely different formlines to the rest of this field. Whilst most have been running at LR/G3 level, she has been running solidly at G1/G2 level. Doesn't appear to be at her best but drops sharply in class and ratings suggest she is right in it. Has come out of 2 quick run races at her past two starts.
Luvnwar was probably the run of the race in the main leadup, Noteworthy was also a strong run after racing back and wide in the main leadup, Funchal has a very strong trainer/jockey combo for this race, and Memory Parade also has some solid ratings.
But the historical and ratings parameters suggest backing both Machine Gun Gracie &amp; Admiration Express here.
 </t>
  </si>
  <si>
    <t>La Trice Classic</t>
  </si>
  <si>
    <t>Desert Whisper</t>
  </si>
  <si>
    <t>Madhi Girl</t>
  </si>
  <si>
    <t xml:space="preserve">Madhi Girl &amp; Desert Whisper are the top 2 in at least 6 key ratings parameters required to win this race.
Same jockey as last start has won 13 from 14 editions. Both Madhi Girl &amp; Desert Whisper have the same jockey as last start.
4yos have won 5 from 22. Madhi Girl &amp; Desert Whisper are the two 4yos.
Mares have won 7 from 27. Madhi Girl &amp; Desert Whisper are both mares.
Horses with $30k+ average prizemoney per start have won 2 from 6 at 20% POT. Madhi Girl has won over $30k average prizemoney per start.
Madhi Girl tops a ratings parameter that has produced 6 winners from 14 runners at 22% POT at a figure that has produced 7 winners from 14 runners at 42% POT.
Madhi Girl tops another ratings parameter that has produced 5 winners from 13 runners at 12% POT.
Madhi Girl's trainer Simon Miller has won this race 2 times from 5 runners at 32% POT.
Favourite last start has won 5 from 21. Madhi Girl was favourite last start.
Last start winners have won 6 from 31 at 21% POT. Madhi Girl won last start.
Second last start winner has won 7 from 23 at 66% POT. Madhi Girl and Desert Whisper both won at their second last starts.
Desert Whisper tops one rating parameter that has produced 5 winners from 14 runners at 4% POT.
On pace horses have won 7 from 30 at 90% POT. Desert Whisper maps to lead. Leaders have won 6 of the last 10 editions of this race.
</t>
  </si>
  <si>
    <t>Summer Scorcher</t>
  </si>
  <si>
    <t>11.24am</t>
  </si>
  <si>
    <t>Geelong</t>
  </si>
  <si>
    <t>Holymanz</t>
  </si>
  <si>
    <t xml:space="preserve">There have only been 2 editions of this race, and Holymanz has won them both.
Holymanz won by 0.9L in 2024, then won again by 0.4L in 2025, with 3L back to the 3rd horse.
Holymanz tops 8 key ratings parameters for this race. He rates higher or equal this year than he did in previous years on both of these ratings parameters.
Holymanz won his last start in the Werribee Cup, and ran 3rd beaten 0.9L by the talented Sabaj (giving it 3 kg) the start before in the $500K Cranbourne Cup.
Holymanz's recent start ratings are very similar to his ratings before last year's win.
Holymanz maps to get a lovely trail behind the speed on the fence.
Previous Charm &amp; Reset The Jazz profile as the dangers, but Holymanz looks a solid bet here going for 3 in row in this race.
</t>
  </si>
  <si>
    <t>Gracies Rain</t>
  </si>
  <si>
    <t>From the 11 editions of this race, 3 winners have led, 5 winners have settled in the top 3, 8 winners have settled in the top 6, and all 11 winners have settled in the top 10.
5 of the last 7 winners settled on the fence/rail.
10 of the 11 winners were 4yo or 5yo, with 6yos only 1 winner from 24 runners at -82% LOT.
Horses predicted as on pace or handy have won 8 from 58 at 77% POT. Horses rated as getting back have won 0 from 40.
0 winners from 14 runners for horses stepping up from a 1000m run last start.
Gracies Rain tops one ratings parameter that has produced 2 winners from 11 runners at 77% POT, at a figure that has produced 3 winners from 17 runners at 192% POT.
Gracies Rain holds another ratings factor that has produced 5 winners from 33 runners at 49% POT, at a figure that has produced 5 winners from 42 runners at 39% POT.
Grancies Rain rates in the top 3 on 8 key ratings parameters needed to win this race.
Gracies Rain has won 2 from 3 this prep, leading all the way both times at Caulfield by 1.4L and 2.5L. Her other run was 4th on a wet track. On dry tracks she has won 5 and placed 4 from her last 9 dry track runs. Her last start rating was highest of any runner in this race.
One concern with Gracies Rain has been that all of her last 5 wins have been leading on the fence, and whilst she maps 2nd here, Regal Tycoon may kick up inside her to lead or Tango Jewel may even try to cross and lead from out wide. Jockey is another concern.
Miss Icelandic also has a solid profile. Has run two good 2nds at Sat Metro level her past two starts. Does appear better over 1000m-1100m and on a wet track however, but can win. Was very close to considering her a bet.
Heart Of Glass &amp; Regal Tycoon were two others that had strong enough profiles to win.
In the end satisfied to back Gracies Rain each way here at a nice price.</t>
  </si>
  <si>
    <t>Coastal Classic</t>
  </si>
  <si>
    <t>Black Pearl</t>
  </si>
  <si>
    <t>11.39am</t>
  </si>
  <si>
    <t>Gilgandra</t>
  </si>
  <si>
    <t>Aimpoint</t>
  </si>
  <si>
    <t>In the last 9 editions of this race on a dry track over this distance, the horse leading at the turn has won 5. Horses in the top 3 on the turn have won 8 from 9.
Aimpoint maps to lead this race. 
The horses mapping to sit outside the leader and in the trail don't rate well, whilst other key dangers map 3 or 4 wide. The favourite maps in the 1x1.
Horses aged 4 to 6 have won 9 from 10. Aimpoint is a 6yo.
Barriers 1-8 have won 9 from 10. Aimpoint is barrier 2.
Horses carrying 60-61.5kg have won 3 from 7 at 234% POT. Aimpoint carries 61kg here.
Horses coming off a metro run last start have won 3 from 5 at 368% POT. 2 runners have come off a Canterbury metro run last start for a winner at $14.90. Aimpoint ran at Canterbury last start.
Aimpoint leads two separate ratings parameters that have both produced 4 winners from 10 runners at 74% POT, one at a rating figure that has had 1 runner for 1 winner at 390% POT, the other at a figure that has produced 4 winners from 21 runners at 17% POT.
Aimpoint tops another ratings parameter that has produced 4 winners from 10 runners at 183% POT.
Aimpoint rates equal top on another ratings parameter that has produced 8 winners from 30 runners at 82% POT.
Aimpoint tops another ratings parameter that has produced 2 winners from 5 runners at 52% POT.
Aimpoint tops another ratings parameter that has produced 3 winners from 10 runners at 43% POT at a figure that has produced 2 winners from 4 runners at 107% POT.
Aimpoint tops another ratings parameter that has produced 5 winners from 10 runners at 239% POT.
Aimpoint is trained at Mudgee and horses trainer there have won 4 from 7 at 364% POT.
Aimpoint ran a solid 4th beaten 3.4L first up in the Mudgee Cup, then led and ran last at Canterbury second up. Whilst that last run doesn't look good on paper, his last 3 runs at Canterbury he has run last every time, beaten 8L, 9L and 9L, so perhaps he just doesn't like that track.
Aimpoint is a horse who mixes his form. In the past 12 months he has had 12 starts for 2 wins, 4 placings and 6 unplaced runs including 3 last place finishes.
Aimpoint appreciates some rain and there are reports of a thunderstorm in the area this afternoon, which would aid his chances.
Rouge Moulin is favourite and appears the main danger, whilst Danish Fortune, Hows It Kev and Tainui are all capable.
The data suggests Aimpoint is a good value bet here at a nice price.</t>
  </si>
  <si>
    <t>Gilgandra Cup</t>
  </si>
  <si>
    <t>11.15am</t>
  </si>
  <si>
    <t>Lims Kosciuszko</t>
  </si>
  <si>
    <t xml:space="preserve">10 of the last 13 winners of this race settled in the top 4 in running, 9 in the top 2 in running.
Lims Kosciuszko led last start, which has produced 3 winners from 8 runners at 253% POT.
Lims Kosciuszko tops one ratings parameter that has produced 5 winners from 14 runners at 26% POT.
Lims Kosciuszko tops another two ratings parameters that have both produced 5 winners from 14 runners at 6% POT.
Lims Kosciuszko tops another ratings parameter that has produced 4 winners from 14 runners at 172% POT.
Hedged clearly tops one ratings parameter that has produced 6 winners from 14 runners at 27% POT at a figure that has produced 2 winners from 4 runners at 52% POT.
Lims Kosciuszko maps to lead alongside a roughie, whilst Hedged maps close to the speed in 4th. 
Lims Kosciuszko won 10 G1 races in Singapore before movong to Australia. Has had 14 runs over 1200m for 12 wins and a 3rd beaten 0.75L, in his first Australian run over this track &amp; distance.
Lims Kosciuszko ran a solid 4th beaten 0.6L first up at Listed level on not preferred wet ground in race won by Aviatress who is a short price and he meets her 3kg better here. Then ran 7th beaten 3L in the $1M Supernova after crossing from the outside barrier to lead in +8.7 first half above standard time. This was a hot form race. 4th horse from that race won at Listed level next start, 9th horse ran 2nd beaten a nose at Listed level next start, and 12th horse won next start at Listed level.
Hedged won last start at Listed level by 2.5L in a high rating run. Repeat of that would prove hard to beat here.
</t>
  </si>
  <si>
    <t>Hedged</t>
  </si>
  <si>
    <t>Gold Coast</t>
  </si>
  <si>
    <t>Yellow Brick</t>
  </si>
  <si>
    <t>Yellow Brick tops many of the ratings parameters needed to win this race.
James Mcdonald rides who has had 2 rides for 2 winners in this race at 280% POT.
Yellow Brick's last two runs have been at G1 level. 1 horse had that profile and won this race.
Yellow Brick tops one ratings parameter that has produced 3 winners from 10 runners at 51% POT.
Yellow Brick tops two ratings parameters that have both produced 5 winners from 10 runners at 127% POT.
Yellow Brick tops another ratings parameter that has produced 4 winners from 10 runners at 110% POT.
Yellow Brick tops another ratings parameter that has produced 4 winners from 10 runners at 81% POT.
Yellow Brick tops the official handicap ratings that has produced 3 winners from 10 runners at 56% POT.
Yellow Brick tops the average prizemoney index that has produced 3 winners from 10 runners at 24% POT.</t>
  </si>
  <si>
    <t>Standish Handicap</t>
  </si>
  <si>
    <t>8.33am</t>
  </si>
  <si>
    <t>All past 9 winners ran over 1200m or 1300m at their last start.
Mares have won 4 from 16 at 129% POT.
James Mcdonald has 3 winners from 6 rides at 40% POT in this race.
Tony Gollan has 3 winners from 10 rides at 105% POT in this race.
Horses with 56kg have had 1 winner from 57 runners at -91% LOT.
Last Start G1/G2/G3/LR/QLTY have won all 9 editions.
Last Start G1/G2/G3 5 winners from 17 runners at 168% POT.
Last Start NSW 4 winners from 30 runners at 18% POT.
Last Start G1/G2/G3/LR/QLTY have won all 9 editions.
Last Start G1/G2/G3 5 winners from 17 runners at 168% POT.
Second Last Start G1/G2/G3/LR have won all 9 editions.
Second Last Start G1/G2/G3 6 winners from 36 runners at 28% POT.
Hidden Wealth &amp; The Instructor are the top 2 in at least 7 key ratings parameters needed to win this race.
Hidden Wealth is trained by Tony Gollan and ran 4th at G3 level followed by a win at LR level.
The Instructor is trained by Gai Waterhouse and ran 6th at G1 level gollowed by 2nd at LR level at Canterbury,
Both Hidden Wealth &amp; The Instructor have a ratings parameter with a figure that has produced 4 winners from 5 runners. All other runners have figures that have had 1 winner from the 9 editions.
The Instructor tops one ratings parameter that has produced 4 winners from 9 runners at 22% POT, at a figure that has produced 2 winners from 3 runners.
The Instructor tops another ratings parameter that has also produced 4 winners from 9 runners.
Hidden Wealth &amp; The Instructor are the top 2 in a ratings parameter that has produced 4 winners from 18 runners.
Both runners map solidly on speed and look the clear runners to beat.
Hidden Wealth &amp; The Instructor are the top 2 in another ratings parameter at a figure that has produced 8 winners from 41 runners at 50% POT.</t>
  </si>
  <si>
    <t>The Instructor</t>
  </si>
  <si>
    <t>12.45pm</t>
  </si>
  <si>
    <t>Shiki</t>
  </si>
  <si>
    <t>2yos expected to be on pace have won 9 from 65 at 51% POT. Itchintogo &amp; Shiki meet that criteria.
2yos expected to map in the top 4 have produced 9 winners from 44 runners at 123% POT.  Itchintogo &amp; Shiki meet that criteria.
Last Start 1100m-1200m has produced all 11 winners. Knightsbridge ran over 1000m last start which is a negative.
All 11 winners have had between 2-4 career starts and 1-2 career wins. Unit Five has only had 1 career start which is a negative.
No predicted backmarkers have won from 34 runners. Tornado Valley, Leaves of Lorien, Mystical &amp; Magritte all map back which is a negative.
Last Start Favourites have produced 8 winners from 57 runners at 30% POT. Itchintogo was a last start favourite.
Last Start Winners have produced 9 winners from 77 runners. Itchintogo &amp; Shiki are both last start winners.
Last Start settled in the top 2 has produced 9 winners from 58 runners at 70% POT. Itchintogo qualifies.
Last Start SP under $3 has produced 8 winners from 45 runners at 64% POT. Itchintogo was under $3 SP last start.
Last Start SP under $7 has produced all 11 winners. Itchintogo &amp; Shiki were under $7 SP.
Second Last Start Winner has produced 8 winners from 80 runners. Itchintogo qualifies.
Itchintogo &amp; Shiki both ran last week. 2yos on a 7 day break have won 5 editions of this race from 30 runners at 32% POT. They both won their respective races by 4.8L and 2.1L. 
Itchintogo profiles on top as he meets all the key profiling &amp; ratings parameters to win the race with no negatives.
Shiki rates as the key danger based on the profiling &amp; key ratings parameters as she meets several of them with no negatives.
Others meet certain criteria but have enough negatives to make these the top 2 selections and worthy of backing here at the prices.</t>
  </si>
  <si>
    <t>Magic Millions Sprint (SNIPPETS)</t>
  </si>
  <si>
    <t>Magic Millions 2YO Classic</t>
  </si>
  <si>
    <t>RLR</t>
  </si>
  <si>
    <t>Sandpaper</t>
  </si>
  <si>
    <t>Horses expected on pace or handy have won 8 of 10 editions. Sandpaper maps to get a very comfortable lead with Nash Rawiller aboard. Nellie Leylax, Fire Star, Thunderlips &amp; Matcha Latte map on pace/handy.
Top 4 in one rating parameter have won 9 of 10 editions. Matcha Latte, Fire Star, Sandpaper &amp; Thunderlips rate top 4.
Fire Star, Matcha Latte, Thunderlips &amp; Sandpaper have a rating figure that has won 9 of 10 editions.
Top 4 in another rating parameter have won 9 of 10 editions. Fire Star, Matcha Latte, Thunderlips &amp; Sandpaper rate top 4.
Top 3 in another rating parameter have won 8 from 10 editions at 38% POT. Fire Star, Matcha Latte &amp; Sandpaper rate top 3.
Fire Star ($3.80) profiles well but is a query at 1400m having never run the distance after 24 starts, and has had 4 starts at Randwick for 4 unplaced runs well beaten.
Matcha Latte ($5.50) also profiles well but new trainer generally doesn't have his horses ready to go first up (1 winner from 26 first starters).
Thunderlips ($15) rates next best but below the other 3 and maps wide no cover.
Sandpaper ($6) profiles best. Meets all of the ratings criteria, gets a soft lead, top jockey, ideal distance and the others have key negatives.</t>
  </si>
  <si>
    <t>Carrington Stakes</t>
  </si>
  <si>
    <t>CUMULATIVE P/L - BFSP</t>
  </si>
  <si>
    <t>CUMULATIVE P/L - BTSP</t>
  </si>
  <si>
    <t>PER RUNNER BFSP AFTER COMM</t>
  </si>
  <si>
    <t>COMPUTATION W/ RACE DEDUCTION</t>
  </si>
  <si>
    <t>10.36am</t>
  </si>
  <si>
    <t>Hobart</t>
  </si>
  <si>
    <t>Daytona Diva</t>
  </si>
  <si>
    <t>Daytona Diva tops several ratings parameters required to win this race. One ratings parameter has produced 5 winners from 14 starters.
Daytona Diva tops another ratings parameter that has produced 4 winners from 14 runners at 134% POT.
Daytona Diva has another ratings figure that has produced 6 winners from 21 runners, and tops another that has produced 6 winners from 14 runners.
Daytona Diva tops another ratings parameter that has produced 5 winners from 14 runners at 163% POT.
Fierce N Fabulous tops a ratings parameter that has produced 4 winners from 14 runners at 137% POT.
Fierce N Fabulous also ranks 2nd in most ratings parameters, or has figures that have produced positive results in this race.
No filly has won this race coming out of a maiden, or with less than 3 runs in the prep, which negatively impacts the likes of Aurora Rise, Missy Aggravation &amp; Little El.
Fierce N Fabulous ran 2nd in the key leadup to this race over 1600m last start, whilst Daytona Diva finished home strongly for 4th with the quickest closing sectionals of the race. Both fillies will appreciate the step up from 1600m to 2020m.
Backing Daytona Diva here and saving on Fierce N Fabulous,</t>
  </si>
  <si>
    <t>Fierce N Fabulous</t>
  </si>
  <si>
    <t>Strutt Stakes</t>
  </si>
  <si>
    <t>9.35am</t>
  </si>
  <si>
    <t>Wrote To Arataki</t>
  </si>
  <si>
    <t xml:space="preserve">Wrote To Arataki is one of only 2 on pace runners, who have won 6 from 25 at 32% POT.
Wrote To Arataki rates in the top 4 in no less than 8 key ratings parameters for winning this race, rating on top for 2 of them and 2nd in another 2 of them.
Wrote To Arataki rates in the top 2 in one ratings parameter that has produced 8 winners from 28 runners at 57% POT.
Wrote To Arataki rates on top of another ratings parameter that has produced 4 winners from 14 runners at 63% POT, at a figure that has produced 5 winners from 18 runners at 58% POT.
Wrote To Arataki rates in the top 2 in another ratings parameter that has produced 10 winners from 28 runners at 111% POT.
Wrote To Arataki maps nicely to lead on the fence. She led all the way to win the G3 Geoffrey Belmaine Stakes first up in a high rating run.
Wrote To Arataki won this race last year by 1.4L and ran 2nd in 2023. She has an excellent record in this race, and over this track/distance.
The other runners who rate well in this race across various measures have significant enough negatives in other areas to make Wrote to Arataki the standout one to back here.
</t>
  </si>
  <si>
    <t>Francis Tressady Stakes</t>
  </si>
  <si>
    <t>Immediacy</t>
  </si>
  <si>
    <t>Immediacy jumps 2.5kg up on last start, but runners with that profile have won 2 from 7 at 90% POT. Horses going up in weight between 0.5kg and 2.5kg have won 6 from 21 starters at 70% POT. Only Immediacy &amp; Whisky On The Hill jump in weight from the prior start.
Immediacy tops a ratings parameter that has produced 5 winners from 10 runners at 49% POT.
Immediacy tops another ratings parameter that has produced 4 winners from 10 runners at 25% POT, at a rating figure that has produced 2 winners from 5 runners.
Immediacy tops two ratings parameter that have each produced 3 winners from 10 runners.
Taken has the top career win percentage (50%) which has produced 4 winners from 10 runners at 90% POT.
Taken is a 4yo and they have won 2 from 7 at 66% POT.
Horses in the top 4 in betting have won all 10 editions of this race run around this time of the month.
Taken &amp; Immediacy are the top 2 average prizemoney earners, which combined have won 6 from 20 at 55% POT.
Immediacy &amp; Taken both have a key ratings figure that has produced 3 winners from 7 runners at 41% POT.
In the past 13 years, 8 winners sat in the top 2 on settling, 11 winners were in the top 4 on settling, and all 13 winners were in the top 4 on the turn. Taken &amp; Immediacy both map to sit in the top 4 in running.
Magnaspin maps to lead ahead of Taken on only an average tempo. Immediacy and Saganti may then push forward from wider gates to settled 3rd/4th, although Whisky On The Hill and/or Sun Gift could push forward on the inside gates also.
Whisky On The Hill was good first up, and is a good horse, bur profiles as though he is better deeper into a prep and over 2400m+. Magnaspin has solid form and maps well, but his past 4 Flemington runs have been unplaced and his worst. Sun Gift also profiles solidly, but a bit below others.
Immediacy ran a good close 2nd to Light Infantry Man first up over 1600m G3. He ran 8 ratings points above his first up run last prep, and he improves 10 ratings points on his second up run compared to his first up run last prep. He can race handy, just needs to rider to be positive and ideally get him into 3rd in running. Only query is that 1600m race isn't the ideal lead up to this historically, but he tops around 7 key ratings paramaters to win this race, is going well and rates highly.
Taken also profiles well with 6 wins from his past 7 starts. His first run over 2000m is the key query here. On most other elements and ratings parameters he rates second to Immediacy. 
Happy to back Immediacy and save on Taken here.</t>
  </si>
  <si>
    <t>Taken</t>
  </si>
  <si>
    <t>Mornington Cup Prelude</t>
  </si>
  <si>
    <t>Our Chief</t>
  </si>
  <si>
    <t>Single Choice</t>
  </si>
  <si>
    <t>Our Chief has blinkers on which has produced 3 winners from 9 runners at 98% POT.
Our Chief tops one ratings parameter that has produced 4 winners from 14 runners at 161% POT.
Single Choice has a ratings figure that has produced 11 winners from 14 editions at 23% POT.
Single Choice has a ratings figure that has produced 11 winners from 14 editions and 51 runners at 35% POT.
Single Choice tops another ratings parameter at a figure that has produced 3 winners from 7 runners. 
Single Choice is top and Our Chief 3rd in a ratings parameter that has produced 11 winners in 14 editions from 42 runners at 53% POT.
Single Choice rates on top and Our Chief 3rd in another ratings parameter that has produced 11 winners in 14 editions from 42 runners at 38% POT.
Single Choice rates on top and Our Chief 3rd in another ratings parameter that has produced 9 winners in 14 editions from 42 runners at 55% POT.
Runners with 0-1 wins have won 23 from 83, whilst runners with 2+ wins have won 12 from 82. Our Chief &amp; Single Choice both have 2 career wins.
Runners in the top 2 in betting have won 9 of 14 editions. Single Choice &amp; Our Chief are the current top 2 in betting.
Runners who ran in the top 4 at their last start have won 13 of 14 editions. Our Chief ran 3rd and Single Choice 2nd at their last start.
Our Chief &amp; Single Choice both have a ratings figure that has produced 3 winners from 15 runners at 129% POT.
9 out of 13 winners have settled in the top 5 in running.
Our Chief maps well, potentially to get across into a nice 1x1 spot. Single Choice does map a bit sticky, back and wide, which is an issue.</t>
  </si>
  <si>
    <t>Damask Rose is a 4yo mare who have produced 9 winners in 14 editions, and stays the same weight as last start which has produced 8 winners in 14 editions.
12 of the 14 winners have been 1st up or 2nd up. Damask Rose is 2nd up here. Only 3 other runners are 1t or 2nd up.
Damask Rose is favourite and favourites have won 7 from 14 editions of this race at 58% POT.
Damask Rose is ridden by Craig Williams who has won this race 3 times from 12 rides.
Damask Rose ran in a G3 last start and they have produced 13 winners from 14 editions.
Damask Rose rates on top in at least 10 key ratings parameters. The stats on the ratings parameters or figures are below.
5 from 14 at 43% POT. 2 from 4 at 152% POT. 7 from 19 at 26% POT. 2 from 3 at 60% POT. 6 from 14 at 98% POT. 5 from 18 at 28% POT. 4 from 8 at 72% POT. 5 from 14 at 27% POT. 
Damask Rose is the clear top rater in this race. She is a high class mare with consistently high ratings above the rest of the field, who ran a strong 2nd first up and will appreciate the step up to 1400m here.
The only issue is she maps to get back 8th on the fence. With even luck she will be too good for them, but the map is the only challenge, so will need a Willo special.</t>
  </si>
  <si>
    <t>Caulfield Autumn Classic</t>
  </si>
  <si>
    <t>Mannerism Stakes</t>
  </si>
  <si>
    <t>Autumn Boy</t>
  </si>
  <si>
    <t>Autmn Boy has average prizemoney of $400K per start. Runners over $300k per start have won 3 from 3 at 70% POT. Runners over $200k per start have won 4 from 5 at 120% POT.
Autumn Boy comes off a 1600m run last start (winning the G1 Caulfield Guineas). Horses off a 1600m run last start have won 5 from 20 at 164% POT. 
Conversely, runners off a 2000m run last start have won 1 from 12 at -84% LOT, and runners coming off a 1200m run last start have won 7 from 70 but at -47% LOT.
Autumn Boy has won $2M prizemoney. Horses with total prizemoney above $2M have won 4 from 5 at 62% POT.
Autumn Boy is horse #1, which has won 7 from 13 at 49% POT.
Autumn Boy tops the official handicap ratings which has produced 7 winners from 14 runners at 39% POT.
Autumn Boy's trainer C Waller has won this race 3 times. But he has only had 2 horses come into this race off a Caulfield Guineas win and a 133 day break. Both those horses won this race, The Autumn Sun (Autumn Boy's sire) &amp; Press Statement.
Autumn Boy is coming off a last start run in Victoria have won 5 from 38 at 30% POT.
Autumn Boy is in the top 2 in no less than 9 key parameters required to win this race.
Ninja, Wodeton, Attica, Napoleonic &amp; Shangri La Boy are all capable, but Autumn Boy profiles on top here.</t>
  </si>
  <si>
    <t>Hobartville Stakes</t>
  </si>
  <si>
    <t>Lazzura</t>
  </si>
  <si>
    <t>Lazzura is horse #1 that has won 5 from 11 at 98% POT.
Lazzura's rider James Mcdonald has won this race 2 times from 5 rides at 24% POT.
Lazzura's trainer Chris Waller has won this race 7 times from 22 runners at 27% POT.
Lazzura tops one ratings parameter that has produced 9 winners from 14 runners at 107% POT, at a figure that has produced 3 winners from 5 runners at 224% POT.
Lazzura tops another ratings parameter that has produced 5 winners from 14 runners at 52% POT, at a figure that has produced 8 winners from 31 runners.
Lazzura tops the official handicap ratings which has produced 6 winners from 14 runners at 35% POT.
Lazzura tops another ratings figure that has produced 6 winners from 14 runners at 69% POT.
Lazzura tops a key ratings figure that has produced 8 winners from 14 runners at 82% POT, at a price range that has won 9 from 17 at 71% POT.
Lazzura tops another ratings figure that has produced 11 winners from 39 runners at 18% POT.
Lazzura tops another ratings figure that has produced 8 winners from 14 runners at 76% POT, at a figure that has produced 3 winners from 4 runners.
Lazzura tops another ratings figure that has produced 5 winners from 8 runners.
Lazzura clearly looks very strong here and is the best bet of the day.</t>
  </si>
  <si>
    <t>Millie Fox Stakes</t>
  </si>
  <si>
    <t>10.28am</t>
  </si>
  <si>
    <t xml:space="preserve">Durazzo has won 11 from 16 starts. Apart from the rank outsider, the next highest wins is 7. Horses with 8+ wins have won 11 from 15.
Favourites have won 9 from 15. Top 2 have won 11 from 15. Durazzo &amp; Steparty are the top 2 favourites.
Durazzo's trainer Barry Campbell has won this race 3 times from 9 runners.
Horses who ran 1st of 2nd last start have won 10 from 15 editions. Durazzo ran 2nd last start.
Durazzo ran in the LR Thomas Lyons last start, a race that has produced 13 of 15 winners of this race.
Durrazo won his second last start that has produced 9 winners of 15 editions.
Durazzo tops one ratings parameter that has produced 8 winners from 14 runners at a figure that has produced 3 winners from 9 runners.
Durazzo is one of only 3 runners with a ratings figure that has produced 13 winners of 15 editions.
Durazzo is top 2 in 9 separate ratings figures that have respectively produced 10, 8, 8, 11, 10, 10, 11, 12 and 10 winners out of 15 races.
The ratings narrow this race down to Durazzo and Steparty as the top 2 in most ratings figures.
Durazzo was very slow away then sat 3 wide no cover and still stuck on to run 2nd beaten a neck last start by Steparty who had every chance.
They step up to a mile here where Durazzo has won 2 from 2, whilst Steparty has run 7 times over a mile and never won.
Durazzo won this race last year by 1.7L with a high ratings figure, after running 2nd in the lead up race after also racing 3 wide no cover.
Profiles very similarly here and appears in both campaigns to rate higher with each run in the prep. Looks the one to beat.
</t>
  </si>
  <si>
    <t>Mowbray Stakes</t>
  </si>
  <si>
    <t>1.50pm</t>
  </si>
  <si>
    <t>Manaal</t>
  </si>
  <si>
    <t>Manaal's last start was a 2nd at Randwick over 1200m. 8 of 14 winners have come off a 1200m run last start. Last start was Randwick which has produced 6 winners from 63 runners at 16% POT.
Manaal ran 2nd last start, which has produced 4 winners from 17 runners at 170% POT. All 14 winners finished in the top 5 at their previous start.
Manaal has Jason Collett riding, same jockey as last start, a stat which has produced 8 winners from 49 runners at 45% POT.
Michael Freedman has had one runner for one winner in this race by 3.6L.
Manaal tops two ratings parameters that have produced 5 winners from 14 runners at 10% POT, at figures that have produced 2 winners from 5 runners and 3 winners from 7 runners respectively.
Manaal tops another parameter that has produced 4 winners from 14 runners at 42% POT.
Manaal tops another ratings parameter that has produced 5 winners from 14 runners at a figure that has produced 2 winners from 2 runners at 90% POT.
Manaal equal tops another ratings parameter with Gerringong that has produced 6 winners from 28 runners at a figure that has produced 6 winners from 30 runners.
Gerringong rates 2nd on virtually every parameter, and the win and POT percentages are positive in most cases.
Manaal is a G1 winner over this distance as a 2yo, and all 6 wins have been at Group level. Ran a solid 2nd first up. Very slow speed expected here. Just needs a good ride from James Collett to push forward and get a good spot on the slow pace.
Gerringong maps on the fence and should push forward here on the slow speed up front. Has multiple black type placings including a close 2nd this track/distance in the $2M Invitation last prep. Rates as the key danger.</t>
  </si>
  <si>
    <t>Gerringong</t>
  </si>
  <si>
    <t>Guy Walter Stakes</t>
  </si>
  <si>
    <t>Distance</t>
  </si>
  <si>
    <t>State</t>
  </si>
  <si>
    <t>VIC</t>
  </si>
  <si>
    <t>Going</t>
  </si>
  <si>
    <t>SOFT 5</t>
  </si>
  <si>
    <t>Starters</t>
  </si>
  <si>
    <t>Salty Pearl</t>
  </si>
  <si>
    <t>Salty Pearl tops 10 key ratings parameters needed to win this race.
Salty Pearl tops one ratings parameter that has produced 6 winners from 14 runners at 96% POT at a figure that has produced 6 winners from 22 runners at 60% POT.
Salty Pearl tops another ratings parameter that has produced 5 winners from 14 runners at a figure that has produced 7 winners from 36 runners at 35% POT.
Salty Pearl tops another ratings parameter that has produced 4 winners from 14 runners at 92% POT at a figure that has produced 12 winners from 97 runners.
Favourite Sass Appeal is in her first prep (no winner in past 10 years in first prep), is 5th up (1 winner from 57 runners 4th up or more), and has won past two over 1400m leading running extremely slow early sectionals. Query over 1600m.
All other runners have several negative ratings that win this race at low percentages.
Salty Pearl won the G2 Moonee Valley Fillies Classic for us by 1.1L last prep. Hit the line well for 2nd at G2 level over 1400m last start behind G1 favourite Sheza Alibi.</t>
  </si>
  <si>
    <t>A.V Kewney Stakes</t>
  </si>
  <si>
    <t>Autumn Boy tops several key ratings parameters needed to win this race.
13 of 14 winners of this race came off the Hobartville Stakes last start over 1400m 14 days ago at 37% POT. Autumn Boy ran 3rd in the Hobartville Stakes last start.
Autumn Boy is horse #1 that have won 4 from 13 at 78% POT.
Autumn Boy has the same jockey as last start which has won 11 from 69 at 50% POT.
Autumn Boy tops one ratings parameter at a figure that has produced 4 winners from 10 runners at 187% POT.
Autumn Boy is top 2 in another ratings parameter at a figure that has produced 7 winners from 42 runners at 36% POT.
Autumn Boy tops another ratings parameter that has produced 5 winners from 14 runners at 91% POT at a figure that has produced 5 winners from 31 runners.
Autumn Boy tops another ratings parameter that has produced 4 winners from 14 runners at 96% POT at a figure that has produced 8 winners from 41 runners at 31% POT.
Sheza Alibi is the favourite. In the last 13 years no filly has won, and no runners has won who didn't run in the Hobartville Stakes leadup, so whilst very talented she doesn't profile well for this.
Autumn Boy is the Caulfield Guineas winner from last prep. Has been set for this by the Waller/J Mac combo. Maps better here than first up. Hit the line well for 3rd first up when got too far back. Is the one to beat.</t>
  </si>
  <si>
    <t>Randwick Guineas</t>
  </si>
  <si>
    <t>10.25am</t>
  </si>
  <si>
    <t>Canberra</t>
  </si>
  <si>
    <t>Eviction Notice</t>
  </si>
  <si>
    <t xml:space="preserve">In the last 14 editions of this race, all 14 winners ran over 1100m or 1200m last start (0 from 62 over 900-1000 last start).
There have been 0 winners from 50 runners who had their last start in Canberra. 0 winners from 34 runners trained out of Canberra.
Both Eviction Notice (2nd in the G2 1100m Silver Slipper) and Pearl Of Dubai (4th in the G3 1100m Widden Stakes) ran at Rosehill last start which has produced 5 winners from 21 runners at 22% POT.
All 14 winners ran in the top 6 at their last start.
Gai Waterhouse (Eviction Notice) has won this race before, and Peter Snowden (Pearl Of Dubai) has had 5 winners from 17 runners.
Eviction Notice maps to lead and Pearl of Dubai maps to get a nice run with cover just behind the speed.
These two runners profile clearly on top with key other chances having negative factors that have never won the race before.
</t>
  </si>
  <si>
    <t>Pearl Of Dubai</t>
  </si>
  <si>
    <t>Travolta</t>
  </si>
  <si>
    <t xml:space="preserve">Travolta ran 3rd beaten 1L in the G3 Parramatta Cup last start, and Sam Hawkens ran 8th beaten 2L in the same race.
This race has produced 8 winners of this race from 44 runners at 83% POT.
Travolta &amp; Sam Hawkens meet all of the ratings parameters required to win this race, and profile clearly on top with key other chances having negative factors.
</t>
  </si>
  <si>
    <t>Black Opal Stakes</t>
  </si>
  <si>
    <t>Canberra Cup</t>
  </si>
  <si>
    <t>9.20am</t>
  </si>
  <si>
    <t>Kembla Grange</t>
  </si>
  <si>
    <t>Spicy Lu</t>
  </si>
  <si>
    <t>Spicy Lu comes off a 20-day break that has produced 3 winners from 13 runners at 64% POT.
Spicy Lu has had 10 career starts that has produced 2 winners from 10 runners at 154% POT.
Spicy Lu has had 4 career wins which has had 1 runner for 1 winner at $12 and 1100% POT.
Spicy Lu is horse #1 that has produced 3 winners from 7 runners at 180% POT.
Spicy Lu ran at G2 level last start, which has produced 4 winners from 16 runners at 16% POT.
Spicy Lu ran over 2500m 2 starts back at G1 level in the VRC Oaks, a profile that has produced 3 winners from 8 runners at 158% POT.
Spicy Lu has a handicap rating that has produced 4 winners from 7 runners at 141% POT. Queen Of Clubs the other.
Spicy Lu tops another ratings parameter that has produced 4 winners from 10 runners at 44% POT.
Spicy Lu tops another ratings parameter that has produced 4 winners from 10 runners at 124% POT.
Spicy Lu is trained by Nick Olive who has had 1 runner in this race for a winner at $5.90. Long Legs is trained by Gary Portelli who has had 1 runner in this race for a winner at $16.10.
Spicy Lu tops one ratings parameter that has produced 3 winners from 10 runners. Spicy Lu &amp; Long Legs are the only 2 that have a figure that has produced 8 winners from 44 runners.
Spicy Lu &amp; Long Legs both have a ratings figure that has produced 9 winners from 41 runners at 51% POT.
Spicy Lu &amp; Long Legs are both 2nd up. 2nd up runners have won 7 from 40 at 70% POT. Profoundly the only other 2nd up runner.
Spicy Lu &amp; Long Legs come off 1400m runs last start that have won 7 from 59.
Spicy Lu has won $353k career prizemoney and Long Legs $101k career prizemoney. Runners with over $100k career prizemoney have won 8 from 34 at 68% POT. Queen Of Clubs &amp; profoundly the only other runners above $100k.
From the past 10 runnings of this race at Kembla, fillies with over $20k average prizemoney per start have won 7 from 27 at 53% POT. Spicy Lu has 35k average prizemoney and Long Legs $20k average prizemoney. Only one other runner (Fireball Miss) has over $20k average prizemoney.
Spicy Lu tops the average prizemoney rankings that has produced 4 winners from 10 runners at 69% POT.
Long Legs has a ratings figure that has produced 9 winners from 56 runners at 11% POT.
Spicy Lu won the Listed Fernhill Handicap over 1600m as a 2yo, and the G3 Ethereal Stakes over 2000m as a 3yo. Ran 4th to Sheza Alibi at G2 level first up. Has won on the wet, maps on speed and profiles as the clear one to beat here. 
Long Legs won by 2L on a wet track at Rosehill last prep then 3rd at G3 level in the Spring Stakes over 1600m. Ran a solid 3rd first up then won a trial by 2L over 1200m beating Vauban. Looks the key danger.</t>
  </si>
  <si>
    <t>Long Legs</t>
  </si>
  <si>
    <t>Keith F Nolan Classic</t>
  </si>
  <si>
    <t>NSW</t>
  </si>
  <si>
    <t>GOOD 4</t>
  </si>
  <si>
    <t>13 Mar 4.13pm</t>
  </si>
  <si>
    <t>Pembrey</t>
  </si>
  <si>
    <t>Pembrey is ridden by James Mcdonald who has had 9 rides for 3 winners at 189% POT in this race.
Pembrey was favourite last start and they have won 4 from 26 at 94% POT.
Pembrey had a last start SP within a range that has produced 3 winners from 17 runners at 81% POT.
Pembrey tops one ratings parameter that has produced 5 winners from 14 runners at 43% POT.
Pembrey tops another ratings parameter that has produced 7 winners from 14 runners at 111% POT.
Pembrey tops another ratings parameter that has produced 5 winners from 14 runners at 8% POT.
Pembrey tops another ratings parameter that has produced 6 winners from 14 runners at 109% POT.
Pembrey tops another ratings parameter that has produced 7 winners from 14 runners at 130% POT.
Pembrey tops another ratings parameter that has produced 6 winners from 12 runners at 144% POT.
Pembrey tops another ratings parameter that has produced 5 winners from 14 runners at 72% POT. Ciaron's Star is 2nd that has produced 4 winners from 14 runners at 55% POT. They both have figures above a figure that has produced 11 winners from 29 runners at 84% POT.
Pembrey is top 2 in another ratings parameter that has produced 9 winners from 28 runners at 54% POT. Ciaron's Star tops this ratings parameter which has produced 5 winners from 14 runners at 72% POT.
Ciaron's Star has an average prizemoney figure within a range that has produced 4 winners from 11 runners at 127% POT.
Ciaron's Star has a total prizemoney range that has won 3 from 16 at 126% POT.
Ciaron's Star has had 3 career starts which has produced 6 winners from 43 runners at 58% POT.
Ciaron's Star is 4th up which has produced 4 winners from 16 runners at 98% POT.
Ciaron's Star is in the top 3 average prizemoney earners that have produced 10 winners from 42 runners at 23% POT.
Ciaron's Star is the 2nd top rater with many of the ratings parameters, that also have strong positive POT%.
Pembrey maps to lead or sit outside the leader, a position that has won 7 of the last 13 editions of this race. Ciaron's Star can hopefully slit into a nice 1x1 position.
Pembrey won on debut by 5.75L at Eagle Farm +5.4, then restrained and held up when 5th beaten 1.8L in the G2 Sweet Embrace last start. Looks the clear one to beat.
Ciaron's Star sat 3 wide no cover last start in the G2 Sweet Embrace and stuck on for 6th only beaten 2L. Tongue-Tie going on here should also help. Looks the clear danger. Some hopes to By Choice and Hardanger.</t>
  </si>
  <si>
    <t>Ciarons Star</t>
  </si>
  <si>
    <t>Warwoven</t>
  </si>
  <si>
    <t>Star Of Jamaica</t>
  </si>
  <si>
    <t>The leader has won this race 3 times in the past 4 years. Top 2 in running have won 8 of the last 13 years. Top 4 in running have won 12 of the past 13 years.
No backmarker has won from 34 runners, and hot favourite Central Europe maps as a backmarker. Central Europe has also only had 1 career start. On 2 winners from 47 runners at 57% loss on tunrover for runners coming into this race with only one career start. Central Europe has $56k career prizemoney and horses with under $60k career prizemoney have won 1 from 98, so happy to bet around Central Europe here who looks a lay.
Warwoven comes off a last start run in the G2 Skyline Stakes that has produced 8 winners from 43 runners.
Warwoven tops one ratings parameter that has produced 4 winners from 14 runners at 50% POT. Star Of Jamaica &amp; Plagiarism also have ratings figures above which have won 10 from 44.
Warwoven tops another ratings parameter that has produced 5 winners from 14 runners at 21% POT.
Warwoven equal tops a ratings paramater that has produced 8 winners from 28 runners. 
Warwoven tops a ratings figure that has produced 5 winners from 28 runners.
Warwoven tops another ratings parameter that has produced 7 winners from 14 runners at 69% POT at a figure that has produced 2 winners from 5 runners.
Warwoven tops ratings parameters that have produced 5 winners from 14 runners, 6 winners from 14 runners and 4 winners from 13 runners.
Warwoven won his first 2 starts in strong style by 2.1L +4.3 and by 3.5L +5.4. Was favourite for the $3M Magic Millions 2yo but had a setback. Ran 4th first up in the G2 Skyline. Maps to hopefully get a nice 1x1 spot. Rates on top here.
Star Of Jamaica and Plagiarism map as the top 2 here, which have won 8 from 13 (12 of 13 winners coming from the top 4 in running). Both rate in the top 3 or 4 (along with Central Europe) in all key ratings parameters. They ran 3rd (beaten a head) and 5th (beaten 1L after pulling up lame) respectively in the G2 Skyline Stakes last start where all the high profile chances in this race finished in a bunch. Happy to back both also here.</t>
  </si>
  <si>
    <t>Magic Night Stakes</t>
  </si>
  <si>
    <t>Pago Pago Stakes</t>
  </si>
  <si>
    <t>13 Mar 7.27pm</t>
  </si>
  <si>
    <t>King's Secret</t>
  </si>
  <si>
    <t>The leader has won this race the past 3 editions. Runners settling in the top 5 in running have won 10 of the past 12 editions.
Horses first up have won this race 9 times from 53 runners.
King's Secret maps Handy, which has produced 6 winners from 29 runners at 55% POT.
King's Secret ran over 1200m last start which has produced 4 winners from 26 runners at 22% POT.
The top 5 TAB numbers have won 12 of 14 editions of this race.
King's Secret is trained by Joe Pride who has had 4 winners from 16 runners at 86% POT in this race. I have reservations about jockey Andrew Atkins however riding for Joe Pride he has 8 winners from 49 rides at 70% POT.
King's Secret is top 2 in one ratings parameter that has produced 7 winners from 28 runners at 63% POT. 
King's Secret has a ratings figure that has produced 6 winners from 32 runners.
King's Secret is the only runner with a figure that has produced 10 winners from 49 runners at 37% POT.
King's Secret is top 2 in another ratings parameter that has produced 6 winners from 28 runners. 
King's Secret is a progressive and consistent sprinter with 6 wins and 4 placings from 11 career starts. 2 wins and 1 placings from 4 starts at the track and 5 wins and 1 placing from 7 starts at the distance. Has won 4 of his past 5 starts.
King's Secret profiles highly across the board and maps beautifully here just behind the hot speed one off the fence with cover to go bang past them in the straight.</t>
  </si>
  <si>
    <t>Maurice McCarten Stakes</t>
  </si>
  <si>
    <t>Panova</t>
  </si>
  <si>
    <t>Panova drops 1.5kg here which has produced 7 winners from 33 runners.
Panova comes off a 14 day break that has produced 9 winners from 40 runners at 17% POT.
Panova had her last start over 1400m which has produced 12 winners from 81 runners.
Panova is a filly and they have won 10 from 45 at 6% POT.
Panova is ridden by Tommy Berry who has had 2 winners from 5 rides in this race at 42% POT.
Panova is trained by Chris Waller who has 8 winners from 24 runners in this race,
Panova ran at G1 level last start that has produced 7 winners from 37 runners at 14% POT.
Panova ran at Randwick last start which has produced 7 winners from 31 runners at 12% POT.
Panova won her second last start which has produced 6 winners from 35 runners at 32% POT.
Panova is one of only 2 runners in the race with a ratings figure that has produced 11 of 14 winners across 2 separate ratings figures.
Panova rates in the top 2 average prizemoney earners that have produced 8 winners from 28 runners at 33% POT.
Panova is one of only 3 runners with a ratings figure that has produced all 14 winners of this race.
Sixties is the hot favourite but there has only been 1 winner from 21 runners in this race 4th up. He also comes off this race off a last start over 1600m which has 0 winners from 16 runners. Sixties is a colt and they have only won 1 from 44 at 78% loss on turnover. Sixties is horse #1 and they have 0 wins from 13 runners. Sixties raced at Flemington last start which has produced 1 winner from the past 19 runners.
Panova was an impressive winner of the G3 Carbine Club Stakes last prep. Was below par first up in the G1 Surround Stakes, but will be much fitter here second up. Drawn wide and gets back but has a powerful finish. Can swoop home over the top of them.
Although Panova was plain first up in the Surround Stakes first up running 6th beaten 7.3L, important to note that Zardozi won this race second up off an 11th beaten 6.6L first up in the Surround, and Unforgotten won off an 11th beaten 7.7L first up in the Surround. Both ran home strongly from back and wide.</t>
  </si>
  <si>
    <t>Phar Lap Stakes</t>
  </si>
  <si>
    <t>9.29am</t>
  </si>
  <si>
    <t>Only 1 winner from 40 runners at -94% LOT for 3yos, and both Ole Dancer &amp; Savvy Hallie who are single figure odds have high weights.
12 of 14 winners have drawn barriers 1-9 and both 3yos have drawn double digit barriers. Savvy Hallie is also an on pace runner and they have only won 1 from 44 at -77% LOT.
Lazzura comes off a 21-day break which has produced 4 winners from 42 runners at 59% POT.
Lazzura comes in second up which has won 6 from 74 at 46% POT.
Lazzura comes off a 1300m run last start which has produced 6 winners from 43 runners at 100% POT.
Lazzura ran 2nd last start that has produced 4 winners from 34 runners at 56% POT.
Lazzura ran at G2 level last start that has produced 9 winners from 110 runners at 38% POT.
Lazzura's last start was at Rosehill that has produced 5 winners from 35 runners at 119% POT.
Lazzura has won $1M prizemoney and that range has produced 3 winners from 7 runners a 473% POT.
Lazzura has James Mcdonald riding, same rider as last start which has produced 8 winners from 71 runners at 51% POT.
Lazzura is trained by Chris Waller who has won this race 3 times from 35 runners. James Mcdonald has won this race 2 times from 10 runners.
Only Lazzura and Manaal have a ratings figure that has produced 7 winners from 46 runners at 82% POT.
Lazzura tops two ratings parameters that have both produced 3 winners from 14 runners at 44% POT. 
Lazzura tops another ratings parameter that has produced 2 winners from 14 runners at 85% POT. 
Lazzura maps Handy which has produced 5 winners from 36 runners at 92% POT.
Lazzura maps 4th on the fence likely to get a perfect run in transit.
Lazzura ran an agonisingly close 2nd beaten a nose for us first up. Fitter here off the 3 week break and ready to win. Has run twice over the Rosehill 1500m winning the G2 Phar Lap Stakes by 1.4L this day last year, then 2nd beaten a nose in the G2 Emancipation. Hard to beat here.</t>
  </si>
  <si>
    <t>Coolmore Classic</t>
  </si>
  <si>
    <t>2.13pm</t>
  </si>
  <si>
    <t>Yarra Valley</t>
  </si>
  <si>
    <t>Wymark</t>
  </si>
  <si>
    <t xml:space="preserve">Runners with a 2.5kg to 5kg weight increase in this race have won 5 from 12 at 155% POT. Wymark has a 2.5kg weight increase and New York Hurricane has a 3.5kg weight increase.
Runners with $9K+ average prizemoney have won all 11 editions of this race. $10k+ have won 10 from 11 and $20K+ have won 3 from 10 at 391% POT. Wymark has $22K average prizemoney and New York Hurricane $11K average prizemoney.
Wymark &amp; New York Hurricane come off a 15 day break that has produced 5 winners from 28 runners at 4% POT.
New York Hurricane is the only runner to have run at this track before which has produced 2 winners from 9 runners at 290% POT.
Runners 57kg+ have won 7 from 22 at 199% POT. Wymark has 58.5kg and New York Hurricane 57.5kg.
Wymark has a 23% win strike rate, the only runner above 20%. Runners 20%+ have won 9 from 53 at 44% POT.
Wymark &amp; New York Hurricane are the top 2 raters on one parameter that have produced 7 of 11 winners from 22 runners at 42% POT. At figures that have produced 3 winners from 9 runners at 76% POT and 5 winners from 14 runners at 86% POT respectively.
Wymark &amp; New York Hurricane both have ratings figures that have produced 8 winners from 32 runners at 96% POT.
Wymark &amp; New York Hurricane both have handicap rating figures that have produced 10 of 11 winners of this race. They rate in top 3 that have produced 8 winners from 33 runners at 109% POT.
Wymark &amp; New York Hurricane rate in the top 3 in another ratings parameter that has produced 9 winners from 33 runners at 44% POT. Wymark has a figure that has produced 3 winners from 5 runners at 158% POT.
Wymark &amp; New York Hurricane rate in the top 3 in another ratings parameter that has produced 8 winners from 33 runners at 30% POT.
Wymark &amp; New York Hurricane rate top 2 with figures above which have produced 8 winners from 31 runners at 45% POT.
Wymark &amp; New York Hurricane rate top 2 with figures above which have produced 6 winners from 22 runners at 55% POT.
Wymark tops another ratings parameter that has produced 4 winners from 11 runners at 164% POT.
New York Hurricane won the Wangaratta Cup last start and Wymark ran 3rd. They both map solidly here on a slow tempo and profile nicely. </t>
  </si>
  <si>
    <t>New York Hurricane</t>
  </si>
  <si>
    <t>Yarra Valley Cup</t>
  </si>
  <si>
    <t>GOOD 3</t>
  </si>
  <si>
    <t>SA</t>
  </si>
  <si>
    <t>QLTY</t>
  </si>
  <si>
    <t>BM72</t>
  </si>
  <si>
    <t>WA</t>
  </si>
  <si>
    <t>TAS</t>
  </si>
  <si>
    <t>QLD</t>
  </si>
  <si>
    <t>ACT</t>
  </si>
  <si>
    <t>9.08am</t>
  </si>
  <si>
    <t>Albury</t>
  </si>
  <si>
    <t>Plymouth</t>
  </si>
  <si>
    <t xml:space="preserve">Plymouth if a 4yo gelding. 4 &amp; 5yos have won 11 of the last 13 editions of this race.
Plymouth is one of 4 runners that have $20k+ average prizemoney per start and they have won 6 from 18 at 87% POT.
Plymouth ran over 1600m last start which has produced 5 winners from 44 runners at 93% POT.
Plymouth ran last start on a Saturday which has produced 9 winners from 75 runners at 36% POT.
Plymouth ran last start at G2 level which has produced 2 winners from 5 runners at 172% POT.
Plymouth ran last start in a SWP race that has produced 4 winners from 11 runners at 86% POT.
Plymouth ran last start at Flemington that has produced 5 winners from 24 runners at 10% POT.
Plymouth ran last start in Victoria which has produced 7 winners from 64 runners at 43% POT.
Plymouth ran last start at Metro level which has produced 11 winners from 75 runners at 53% POT.
Plymouth rates in the top 3 for at least 5 key ratings parameters needed to win this race, and rates in the top 5 for at least 10 key ratings parameters needed to win this race.
Is top 4 in one key ratings parameter above a figure that has produced 11 of the 13 winners of this race.
Rates 2 on the official handicap ratings. Top 5 has won 11 of 13 editions of this race.
Rates top 3 in average prizemoney rank that has produced 9 winners from 39 runners at 24% POT.
Rates top 2 in a key ratings parameter. Top 3 have produced 10 winners from 39 runners at 39% POT.
Rates top 2 in another key ratings parameter that has produced 6 winners from 13 editions and top 5 have produced 12 winners from 13 editions.
Plymouth is a handy stayer who comes into this 3rd up from barrier 4 with Luke Currie to ride. Maps to get a nice run 6th one off the fence with cover. 3rd up two preps ago ran a peak run when 4th beaten 1.5L after being held up in the G1 Rosehill Guineas. Then 3rd up last prep again excelled winning the Benalla Cup. Consistently profiles well here from both a historical profiling and ratings perspective. Looks a nice each way bet.
</t>
  </si>
  <si>
    <t>Albury Cup</t>
  </si>
  <si>
    <t>10.52am</t>
  </si>
  <si>
    <t>Skyhook</t>
  </si>
  <si>
    <t>Beadman</t>
  </si>
  <si>
    <t>Skyhook has drawn nicely in barrier 3 and maps to get a nice Midfield run one of the fence. Runners mapping midfield in this race have won 8 from 55 at 49% POT.
Skyhook has won $499k prizemoney and runners with $400k-$600k prizemoney have won 4 from 7 at 234% POT.
Skyhook has the 2nd highest handicap rating. Top 3 have won 10 from 42, at a figure that has won 5 from 10 at 91% POT.
Rates #2 on another key ratings parameter that has produced 7 winners from 28.
Is one of 3 runners with a key rating figure that has produced 8 winners from 44 runners.
Rates #2 in another key ratings parameter where the top 3 have won 12 from 42 at 173% POT.
Rates #1 in a ratings parameter that has won 3 from 14 at 106% POT. Top 4 have won 11 from 56 at 133% POT.
Rates #2 in a ratings parameter where the top 2 have won 8 from 28 at 24% POT.
Beadman is another runner that profiles very well, but the map from gate 14 has him stuck out wide with no cover. Rates on top in many of the key ratings parameters, but only saving on him given the map.
idden Motive also profiles solidly but has a couple of figures below the required level here.
Shyhook comes into this first up off 2 trials. Gerald Ruan runs at 17% SR and 16% POT in that scenario. Last prep Skyhook won the LR Rosebud at this track on a heavy track, so handles the wet. Ran 2nd beaten a head at second start in a G2, then won a G3 by 3L. Won LR Rosebud first up last prep then 3rd in the G2 Run To The Rose behind Tempted and Beiwacht. Sat 3 wide no cover in the super quick G1 Golden Rose and still stuck on for 4th, then 5th in the G1 Coolmore. Classy sprinter who maps in behind the strong speed and should be powering home late.</t>
  </si>
  <si>
    <t>Top Fluc</t>
  </si>
  <si>
    <t>Darby Munro Stakes</t>
  </si>
  <si>
    <t>Autumn Boy's trainer Chris Waller has won this race 4 times in the past 8 years, whilst rider James Mcdonald has won it 3 times in the past 14 years.
This race has been won 9 times by a runner coming from the Randwick Guineas, and only twice by a runner coming from the Australian Guineas.
Autumn Boy tops the average prizemoney index that has produced 7 winners from 14 runners at 39% POT.
Autumn Boy tops another key ratings parameter that has produced 7 winners from 14 runners at 17% POT, at a figure that has produced 4 winners from 6 runners at 20% POT.
Autumn Boy tops another key ratings parameter that has produced 5 winners from 14 runners at a figure that has produced 4 winners from 4 runners at 80% POT.
Autumn Boy tops another ratings parameter that has produced 6 winners from 14 runners at 20% POT.
Autumn Boy was unlucky first up when a good 3rd in the G2 Hobartville Stakes, then was good when 2nd in the G1 Randwick Guineas last start. G1 Caulfield Guineas winner in the Spring. Maps to stalk key danger Observer the whole way, and has the ratings and profile to run past him in the straight. Proven on wet ground also.</t>
  </si>
  <si>
    <t>Rosehill Guineas</t>
  </si>
  <si>
    <t xml:space="preserve">Warwoven is one of only 2 runners in the race with 3 career wins, which has produced 6 winners from 31 runners at 44% POT.
Warwoven tops one ratings parameter that has produced 4 winners from 14 runners at 69% POT at a figure that has produced 4 winners from 17 runners at 35% POT.
Warwoven tops another ratings parameter that has produced 5 winners from 14 runners at 116% POT.
Warwoven tops another ratings parameter that has produced 3 winners from 14 runners at 14% POT at a figure that has produced 6 winners from 22 runners at 54% POT.
Warwoven one of only 2 runners with a ratings figure that has won 13 of the last 14 Golden Slippers.
Warwoven tops another ratings parameter that has produced 4 winners from 14 runners at 35% POT at a figure that has produced 3 winners from 9 runners at 95% POT.
Warwoven tops another ratings parameter that has produced 4 winners from 14 runners at 67% POT.
Warwoven tops another ratings parameter that has produced 7 winners from 14 runners at 210% POT.
Spicy Miss maps to get a lovely run handy on the fence. Runners on the fence in the run have won 19 of the last 22 Slippers.
Warwoven &amp; Spicy Miss both have ratings figures that have won 8 from 28 at 73% POT.
Warwoven led all the way to win the G3 Pago Pago Stakes by 1L in good time +2 last week. Was Magic Millions favourite before being scratched on race eve. Has won 3 from 4. Tricky map from a wide gate the query, but that is the case for most of the key chances in this race.
Spicy Miss ran 2nd in the $1M Golden Gift on debut, then a close 2nd in the LR Lonhro Plate before winning the G2 Sweet Embrace by 0.5L in solid time. Has the right historical profile with 3 starts for 1 win and two seconds off a key leadup.
</t>
  </si>
  <si>
    <t>Spicy Miss</t>
  </si>
  <si>
    <t>Golden Slipper Stakes</t>
  </si>
  <si>
    <t>27 Mar 6.07pm</t>
  </si>
  <si>
    <t xml:space="preserve">Gin Twist </t>
  </si>
  <si>
    <t xml:space="preserve">Gin Twist should lead comfortably. Is the only Pace runner which has produced 6 winners from 19 runners at 26% POT. 
Gin Twist firmed in betting last start which has produced 7 winners from 33 runners at 15% POT.
Gin Twist tops one ratings parameter that has produced 4 winners from 14 runners at 37% POT.
Gin Twist tops another two ratings parameters that have produced 5 winners from 14 runners at 59% POT. Is one of only two runners with a figure that has produced 11 winners from 15 editions of this race. Has a figure that has won 7 from 18 at 55% POT.
Gin Twist tops another ratings parameter that has produced 5 winners from 14 runners at 31% POT.  Is the only runner with another figure that has produced 11 winners from 15 editions of this race.
Gin Twist tops another ratings parameter that has produced 4 winners from 14 runners at 41% POT. At a figure that has produced 3 winners from 7 runners.
Gin Twist is expected to lead which has produced 3 winners from 14 runners at 31% POT.
Gin Twist tops another ratings parameter that has produced 6 winners from 14 runners at 124% POT.
Gin Twist won last start at this track leading all the way to win by 1.5L in good time. Is clearly the one to beat.
</t>
  </si>
  <si>
    <t>Thoroughbred Breeders Stakes</t>
  </si>
  <si>
    <t>9.07am</t>
  </si>
  <si>
    <t>Plagiarism</t>
  </si>
  <si>
    <t xml:space="preserve">Plagiarism &amp; Persian Wonder are the only 2 runners who jump in weight for this race. Runners increasing in weight have won 12 from 61 at 83% POT.
Plagiarism comes off a 28-day break which has produced 2 winners from 9 runners at 159% POT.
Plagiarism has had 3 career starts which has won 6 from 49 at 36% POT.
Plagiarism is a Pace runner that has produced 5 winners from 23 runners at 100% POT.
Plagiarism is horse #1 that has produced 4 winners from 13 runners at 47% POT.
Wolf Gap is ridden by Nash Rawiller who has had 5 rides for 2 winners at 126% POT.
Plagiarism has 58kg that has produced 6 winners from 20 runners at 48% POT.
Plagiarism ran at G2 level last start that has produced 8 winners from 43 runners at 53% POT.
Persian Wonder ran at G3 level that has produced 4 winners from 48 runners at 20% POT.
Plagiarism tops a ratings parameter that has produced 4 winners from 14 runners at 11% POT.
Fillies have only won 1 from 48 at -95% LOT.
Plagiarism &amp; Persian Wonder have a ratings figure above which has won 13 of the 14 editions of this race.
Plagiarism is predicted to lead which has produced 5 winners from 14 runners at 272% POT.
Runners settling in the top 5 have won 9 of the past 11 editions of this race. Plagiarism should lead.
Persian Wonder rates in the top 3 in one ratings parameter that has produced 9 of 14 winners.
Plagiarism ran 3rd in the $1M Golden Gift on debut behind our winner Revengeance. Then sat wide no cover throughout and only beaten 1.6L in $2m Inglis Milennium. Then beaten 1L in G2 Skyline Stakes despite pulling up lame behind the horse who ran 4th in the G1 Golden Slipper. Has the best formlines and looks mighty hard to beat.
Persian Wonder is ridden by James Mcdonald and ran the clear best closing sectionals when 4th beaten 1.3L in the G3 Pago Pago Stakes last start.
 </t>
  </si>
  <si>
    <t>T L Baillieu Hcp</t>
  </si>
  <si>
    <t>Litzdeel</t>
  </si>
  <si>
    <t>Litzdeel &amp; Whisky On The Hill are the only runners that have a ratings figure above which has produced 5 winners from 17 runners.
Litzdeel &amp; Whisky On The Hill are 2 of top 3 in a ratings parameter that has won 10 from 14 editions, at a figure that has produced 10 winners from 14 editions.
Litzdeel &amp; Whisky On The Hill are in the top 5 handicap rated runners, which have produced 13 of the 14 winners of this race.
Litzdeel &amp; Whisky On The Hill are both trained at Flemington that has produced 6 winners from 39 runners.
Litzdeel &amp; Whisky On The Hill rate top 3 in a ratings parameter that has produced 11 of 14 winners of this race.
Litzdeel &amp; Whisky On The Hill rate top 2 in a ratings parameter that has produced 7 of 14 winners of this race.
Litzdeel has a ratings figure that has produced 7 winners from 20 runners.
Whisky On The Hill has a figure that has produced 3 winners from 9 runners at 47% POT and tops another ratings parameter that has produced 4 winners from 14 runners at 37% POT.
Litzdeel won the G3 SA Fillies classic as a 3yo, then won over 2800m at Flemington on Cup Day by 3.5L. Has also run a close 2nd in the VRC St Leger. Put the writing on the wall with a fast finishing 2nd last start over 200m here. The one to beat.
Whisky On The Hill won the G3 Queen Elizabeth this track/distance on a wet track in the Spring. Has been a bit plain his past two, but the step up in trip and a wet track should assist.</t>
  </si>
  <si>
    <t>Roy Higgins Quality</t>
  </si>
  <si>
    <t>Tom Kitten</t>
  </si>
  <si>
    <t>Tom Kitten tops a ratings parameter with a figure that has produced 11 winners from 62 runners at 133% POT.
Tom Kitten and Leica Lucy are both top 4 in a ratings parameter that has produced 10 winners from 56 runners at 137% POT.
Tom Kitten rates on top for a ratings parameter that has produced 4 winners from 14 runners at 22% POT. 
It has only been the last 3 years where the All Star Mile has been run before the Australian Cup, and in all the 3 years the winner of the Australian Cup not only ran in the All Star Mile, but had the one of the quickest closing sectionals. Cascadian 2 years in a row and then Light Infantry Man last year, all ran placings in the All Star Mile finishing well. 
Favourite Birdman won the Peter Young Stakes last week but the last horse to do the double was Fiorente 12 years ago. Since then the Peter Young Stakes winners have run just one placing in the Australian Cup in the past 11 years.
Tom Kitten won the All Star Mile last start, has won a G1 over 2000m and has had recent placings in some of the biggest G1 2000m races in recent preps. Is the one to beat.
Leica Lucy had the best closing sectionals of the All Star Mile when coming from the back for 6th. Hasn’t run over 2000m yet for Chris Waller but won over 2000m at G2 level in NZ and won a 2400m G1 Oaks. Pleased to see her finally over 2000m which may actually be her pet distance. Big positive jockey change too with Damian Lane hopping aboard.
Fast early speed expected from Pride Of Jenni. Tom Kitten &amp; Leica Lucy both look to get nice runs off the speed one off the fence to storm home late.</t>
  </si>
  <si>
    <t>Leica Lucy</t>
  </si>
  <si>
    <t>Australian Cup</t>
  </si>
  <si>
    <t>Persian Wonder</t>
  </si>
  <si>
    <t>11.52am</t>
  </si>
  <si>
    <t>Elite Missile</t>
  </si>
  <si>
    <t>Just a 5-horse field here.
Bonjoy is the $2.15 favourite.
Bonjoy &amp; Sensessional both go up in weight which has produced only 3 winners from 35 runners at -81% LOT.
Bonjoy goes up 2.5kg in weight and there have been 10 runners go up 2.5kg or more for 0 winners.
Bonjoy &amp; Sensessional have had 26 &amp; 27 starts respectively and runners with between 20 to 29 starts have had 0 winners from 28 runners.
Bonjoy &amp; Essentric Nature are 3rd up which has produced 0 winners from 13 runners.
Bonjoy is a mare who have only won 2 of the last 12 editions, with the highest weight 55.5kg. Bonjoy has to carry a 59kg impost here.
Bonjoy has $700k career prizemoney &amp; Sensessional $600k career prizemoney. Runners $600k+ career prizemoney have 0 winers from 10 runners, and runners $500k+ career prizemoney have 1 winner from 24 runners at 91% LOT.
Bonjoy rates last (#5) on a particular ratings parameter where the top 4 have produced 10 winners of the 12 editions.
Sensessional &amp; Essentric Nature are both 5yos who have won 1 from 27 at -88% LOT.
Oly's Choice is a 7yo who have won 0 from 17.
Elite Missile &amp; Bonjoy are the only 2 that rate with ratings parameter figures that have won both 12 from 12 editions and 10 from 12 editions respectively. They also rate top 2 in another key ratings parameter that has produced 7 winners from 12 editions.
Elite Missile is a 4yo who have won 6 from 16 (37.5% Strike Rate) at 23% POT.
Elite Missile has had 19 starts and runners with 13-19 starts have won 6 editions of this race from 17 runners.
Elite Missile consistently rates in the top 2/3 across all of the key ratings profiles needed to win this race.
Although Bonjoy rates on top, she has substantial negative historical profiling factors referred to above.
Bonjoy won the LR Grandstand Cup last start, whilst Elite Missile sat last, went wide on the turn and flew home for 4th beaten 1.3L. However his last 400m, 600, 800m and 1000m sectionals were quicker than Bonjoy.
Importantly, Elite Missile stays at 54kg for this race, whilst Bonjoy jumps from 56.5kg to 59kg, a very large impost for a mare.
Elite Missile also maps inside of Bonjoy here, and maps to get a nice run from barrier 1.
Backing Elite Missile to beat Bonjoy here based on the data and parameters above.</t>
  </si>
  <si>
    <t>Old Comrade Stakes</t>
  </si>
  <si>
    <t>12.44pm</t>
  </si>
  <si>
    <t xml:space="preserve">Backmarkers have won 1 from 61 at -91% LOT and Classic Gem who is one of the favourites is a backmarker.
Favourites last start have won 6 from 52 at 114% POT. Spicy Lu was favourite last start.
10 winners from 53 runners at 404% POT ran at Kembla Grange last start. Spicy Lu ran at Kembla Grange last start.
Spicy Lu has a ratings figure above which has produced 10 winners from 80 runners at 170% POT. Spicy Lu has figures that have produced 4 winners from 17 runners at 149% POT.
Spicy Lu is the only runner with a ratings figure that has produced 6 winners from 52 runners at 95% POT.
Spicy Lu rates top 2 on a ratings parameter that has produced 6 winners from 28 runners at 248% POT. 
Spicy Lu carriers 59kg. Runners carrying 59kg+ have won 3 from 8 at 91% POT.
Spicy Lu rates on top with a figure that has produced 3 winners from 12 runners.
Spicy Lu rates on top with another ratings parameter that has produced 3 winners from 14 runners at 41% POT at a figure that has produced 3 winners from 10 runners at 98% POT.
This is a race that can throw up a real rough result. 6 winners between $12-$41 in the last 11 editions.
Spicy Lu won the LR Fernhill Handicap as a 2yo at this track by 2L, then won the G3 Ethereal Stakes at Caulfield this distance last prep. Was a good 4th first up at G2 level beaten 2.9L by G1 class Sheza Alibi &amp; Salty Pearl, then beaten 2.4L at Kembla Grange last start. Should appreciate back to the Randwick track.
</t>
  </si>
  <si>
    <t>Adrian Knox Stakes</t>
  </si>
  <si>
    <t>11.54am</t>
  </si>
  <si>
    <t>Campaldino</t>
  </si>
  <si>
    <t>Juja Kibo</t>
  </si>
  <si>
    <t>4 to 6 years olds have won all 14 editions of this race.
Campaldino, Travolta &amp; Juja Kibo are the clear best 3 rating runners in the race, all 5yos.
12 winners from 14 have drawn barriers 1-8. No winner has drawn wider than barrier 12. Campaldino has drawn 4. Juja Kibo 8 and Travolta 11.
Campaldino has had 17 starts and Juja Kibo 14 starts. Runners with 17 starts and below have won 10 editions.
Travolta has had 21 starts.  Runners between 18 to 29 starts have had only 2 winners from 77 runners.
Campaldino &amp; Juja Kibo both map handy. Runners mapping Pace/Handy have won 8 from 62 at 49% POT. Travolta maps midfield and wide without cover.
Juja Kibo &amp; Campaldino are the only 2 runners with a figure that has produced 4 winners from 14 runners.
Campaldino has won a career win percentage of 41%. Runners above 41% have won 3 from 7 at 6% POT.
Campaldino has had 1 win at the track and that has produced 5 winners from 33 runners at 39% POT.
Juja Kibo was favourite last start and they have won 4 from 21 at 92% POT.
Juja Kibo tops one ratings parameter at a figure that has produced 3 winners from 9 runners at 313% POT.
Juja Kibo tops a ratings parameter that has produced 3 winners from 14 runners at 51% POT at a figure that has produced 5 winners from 33 runners at 2% POT.
Campaldino &amp; Juja Kibo rate clearly the top 2 here.
Campaldino last prep won the G3 Premiers Cup over 2400m and the G2 Brisbane Cup over 3200m last prep both on wet tracks. Won impressively second up over 2000m at this track then was a bit plain when 7th beaten 3.9L last start. Profiles well here and can bounce back sharply.
Juja Kibo last prep ran 2nd in the G3 Colin Stephen behind our winner Piggyback, then ran a close 3rd in the G1 Metropolitan. Ran a close 3rd last start in the G3 N E Manion Cup. Also enjoys wet tracks. Ready to peak here.</t>
  </si>
  <si>
    <t>Campione Ditalia</t>
  </si>
  <si>
    <t>Streisand</t>
  </si>
  <si>
    <t>Chairman's Handicap</t>
  </si>
  <si>
    <t>ATC Sires Produce Stakes</t>
  </si>
  <si>
    <t>Steparty</t>
  </si>
  <si>
    <t>6 of the last 7 winners have come out of the Golden Slipper.
The winner of this race generally comes out of the G1 Golden Slipper, and is usually the strongest finisher who looks like they're looking for the 1400m. Horses in previous years such as Manaal, Fireburn, Anamoe, Microphone, Yankee Rose.
Fillies do have the upper hand with 6 winners from 41 runners at 219% POT.
Streisand ran 2nd last start in the G1 Golden Slipper. Horses 2nd last start have won 6 from 32 at 301% POT.
Streisand settled 2nd and ran 2nd in the G1 Golden Slipper. Horses holding their position last start have won 3 from 21 at 538% POT.
Campione Ditalia settled 16th and finished 4th, improving 12 positions in the run. 4 horses have run off that profile for 3 winners at 102% POT. Fireburn, Anamoe &amp; Guelph.
Runners out of the Golden Slipper have won 10 from 58 at 39% POT.
Streisand &amp; Campione Ditalia rate top 2 in a ratings parameter that has produced 7 of 14 winners.
Streisand &amp; Campione Ditalia rate top 4 in a ratings parameter that has produced 10 of 14 winners.
Streisand &amp; Campione Ditalia rate top 4 in a ratings parameter that has produced 11 of 14 winners.
Streisand &amp; Campione Ditalia both have a ratings figure that has produced 11 of 14 winners.
Streisand &amp; Campione Ditalia rate top 2 on a figure that has produced 9 of 14 winners.
Campione Ditalia rates top 3 in a ratings parameter that has produced 12 of 14 winners.
Campione Ditalia rates on top with a ratings parameter that has produced 4 winners from 13 runners.
Campione Ditalia was the most impressive run in the G1 Golden Slipper, settling back and absolutely flying home for 4th beaten 2.3L with the clear quickest closing sectionals of the race.
Streisand ran 2nd on a bog heavy track beaten a head, so handles the wet. Maps to get a nice trail on the fence, has been a model of consistency this prep at the top level, and is the one Campione Ditalia needs to run down, so saving on her.</t>
  </si>
  <si>
    <t xml:space="preserve">Pace/Handy runners have won 2 from 89 at -88% LOT. Fillies have won 0 from 5. Favourite Sheza Alibi is a filly who maps handy and wide and is unproven on the wet.
Mid/Back runners have won 12 from 174 at 16% POT.
Last Start finishing position 1-4 have won 13 of 14 editions. Top 6 14 of 14.
Autumn Boy profiles nicely here. Colts have won 4 from 21 at 106% POT. 3yo colt back from a 2000m G1 win. Has won on rain affected. Drawn the fence and maps beautifully midfield. C Waller has won this race 4 times in the last 14 years. Strong chance.
Steparty profiles as a strong roughie. Horses coming out of the All Star Mile have an exceptional record in this race (trifecta'd this race 2 years in a row) and Steparty was only beaten 1.1L in a quickly run race, just 0.5L off Pride Of Jenni who won the G1 Australian Cup last week. Maps well here midfield.
</t>
  </si>
  <si>
    <t>Doncaster Handicap</t>
  </si>
  <si>
    <t>11.08am</t>
  </si>
  <si>
    <t>Warracknabeal</t>
  </si>
  <si>
    <t xml:space="preserve">Runners settling in the top 4 have won 7 of the last 8 editions of this race.
Black Storm &amp; Angry Skies rate clear on top.
Black Storm maps to lead and Angry Skies maps last. Leaders have won 3 from 8 at 69% POT. Backmarkers have had 0 wins from 22 runners.
Black Storm tops one ratings parameter that has produced 4 winners from 8 runners at 166% POT.
Black Storm led all the way to win at Albury last start, and ran 2nd at Caulfield 3 starts back. The rest need to improve their ratings sharply to beat him.
</t>
  </si>
  <si>
    <t>Warracknabeal Cup</t>
  </si>
  <si>
    <t>Storm Leopard</t>
  </si>
  <si>
    <t>Green Spaces</t>
  </si>
  <si>
    <t>Runners finishing in the top 2 at their last start have won 12 from 78 at 80% POT. Observer ran 3rd last start
Observer maps to lead and no horse mapping to lead has won from 14 attempts.
Green Spaces &amp; Storm Leopard rate in the top 3 in a rating parameter that has produced 10 winners from 42 runners at 173% POT.
Green Spaces &amp; Storm Leopard rate in the top 3 in a rating parameter that has produced 9 winners from 42 runners at 158% POT.
The only runners with a rating figure that has produced 14 of 14 winners is Savisanta, Federalist, Dezignation &amp; Storm Leopard.
Green Spaces rates top 2 in 2 ratings parameters that have won 5 from 28 at 12% POT.
Green Spaces &amp; Storm Leopard have both won 3 races which has produced 5 winners from 42 runners at 100% POT.  Only 3 winners from 124 runners at -69% LOT for runners with 0-2 career wins. 
Storm Leopard comes out of the Tulloch Stakes which has produced 5 of the last 9 winners of this race.</t>
  </si>
  <si>
    <t>ATC Australian Derby</t>
  </si>
  <si>
    <t>3 Apr 12.33pm</t>
  </si>
  <si>
    <t>Beatty</t>
  </si>
  <si>
    <t>Boy Crush</t>
  </si>
  <si>
    <t>Beatty maps 4th, in the top 4 which have produced 11 of the past 12 winners of this race. Boy Crush maps 2nd.
Beatty &amp; Boy Crush are both colts who have won 5 from 38 runners at 156% POT.
Beatty is ridden by Chris Parnham who has had 7 rides for 2 winners at 9% POT in this race.
Beatty has a 100% win strike rate which has produced 3 winners from 15 runners at 57% POT.
Boy Crush is ridden by Clint Johnson-Porter who has had 5 rides for 2 winners at 126% POT in this race.
Boy Crush is trained by Luke Fernie who has trained 2 winners of this race in the past 4 years.
Boy Crush is trained at Ascot that has produced 12 winners from 87 runners at 172% POT.
Boy Crush rates #2 on one rating parameter that has produced 4 winners from 14 runners at 39% POT.
Beatty &amp; Boy Crush are both 55kg or above which has produced 9 winners from 44 runners at 189% POT.
Beatty &amp; Boy Crush rate top 2 in a rating parameter with figures that have produced 9 winners from 29 runners at 52% POT.
Beatty tops at least 10 key ratings parameters for this race, which have produced 5 winners from 14 runners at 91% POT, 4 winners from 13 runners at 96% POT, 6 winners from 14 runners at 136% POT, the only runner with a figure above which has produced 12 of the past 14 winners, 2 winners from 7 runners at 127% POT, 5 winners from 14 runners at 89% POT, 4 winners from 14 runners at 77% POT,  the only runner with a figure above which has produced 12 of the past 14 winners, 4 winners from 14 runners at 44% POT, 6 winners from 14 runners at 163% POT, 5 winners from 13 runners at 102% POT, 5 winners from 14 runners at 80% POT and 6 winners from 13 runners at 183% POT.
Beatty has had 2 starts over this track/distance for 2 wins by 1.5L and 2.5L. Looks the clear one to beat here.
Boy Crush rates the best of the rest having won on debut over this track/distance by 1.8L so saving on him.</t>
  </si>
  <si>
    <t>Perth Stakes</t>
  </si>
  <si>
    <t>3 Apr 1.16pm</t>
  </si>
  <si>
    <t>Incognito</t>
  </si>
  <si>
    <t>Under Focus</t>
  </si>
  <si>
    <t>Incognito is the only runner with average prizemoney above $30K. 13 of 15 winners of this race have had prizemoney $30K+. 13 winners from 32 runners at 94% POT. Prizemoney $34K a figure range that has produced 6 winners from 16 runners at 149% POT.
Incognito maps Back but that has produced 4 winners from 17 runners at 335% POT.
Incognito comes from a 1200m run last start which has produced 8 winners from 43 runners at 84% POT.
Incognito is horse #1 that has produced 9 winners from 14 runners at 168% POT.
Incognito comes off a Saturday run that has produced 11 winners from 54 runners at 77% POT.'
Incognito ran at G1 level last start and that has produced 5 winners from 9 runners in this race at 83% POT.
Incognito's second last run was at G2 level which has produced 5 winners from 13 runners at 27% POT.
Incognito's last run was at Randwick which has produced 3 winners from 15 runners at 317% POT.
Incognito tops a ratings parameter that has produced 6 winners from 14 runners at 58% POT.
Incognito &amp; Under Focus rank the top 2 in 4 key ratings parameters that have produced 8, 7, 7 and 8 winners respectively from 15 editions.
Incognito tops the average prizemoney parameter that has produced 8 winners from 14 editions at 164% POT. Under Focus rated 2nd on this parameter with 4 winners from 14 editions at 39% POT.
Incognito &amp; Under Focus have both won 1 race and 13 of 15 winners of this race won 1+ races.
Incognito &amp; Under Focus are colts who have won 14 from 68 at 76% POT. No filly has won this race from 46 runners.
Incognito &amp; Under Focus are top 2 on a ratings parameter that has produced 7 winners from 15 editions.
Incognito &amp; Under Focus rate the top 2 on a key rating parameter that has produced 9 winners from 28 runners at 19% POT. They both rate figures that have produced 4 winners from 9 runners at 99% POT.
Under Focus tops a ratings parameter that has produced 5 winners from 14 runners at 18% POT at a figure that has produced 3 winners from 9 runners at 51% POT.
Under Focus tops one ratings parameter that has produced 5 winners from 14 runners at 22% POT at a figure that has produced 3 winners from 7 runners at 51% POT.
The Next Episode is a last start favourite. They have only won 3 from 28 at -51% LOT. He won last start but they have only won 5 from 40 at -19% LOT.
Incognito ran 4th in the G2 Silver Slipper, then was 4th beaten 3.5L in the G2 Todman Stakes which is always a strong form race, then beaten 6L in the G1 Golden Slipper after hooking very wide. That form usually translates very well into this weaker race.
Under Focus was a strong winner over this distance last start and rates as a key danger. Betting around the favourite who rates solidly but is no value compared to our two runners.</t>
  </si>
  <si>
    <t>Aurum Belle</t>
  </si>
  <si>
    <t>Jedi Dream</t>
  </si>
  <si>
    <t>0 from 25 runners have won coming off a 1200m run, and the 2nd favourite Maria Lucia comes off a 1200m run last start. Maria Lucia also comes off a 49 day break and runners off a 40+ day break have won 0 from 33.
Aurum Belle tops at least 8 key ratings parameters for this race that have produced 7 winners from 14 runners at 72% POT, 8 winners from 14 runners at 84% POT, 7 winners from 14 runners at 72% POT, 8 winners from 14 runners at 123% POT, 4 winners from 14 runners at 29% POT and 7 winners from 14 runners at 112% POT and 7 winners from 13 runners at 105% POT.
Aurum Belle &amp; Jedi Dream rank the top 2 in a ratings parameter that has produced 10 winners from 28 runners combined at 42% POT.
Aurum Belle &amp; Jedi Dream have a ratings figure that has produced 8 winners from 28 runners at 20% POT.
Aurum Belle &amp; Jedi Dream are the only 2 runners that have a ratings figure above which has produced 13 of 14 winners of this race.
Aurum Belle has led all the way to win her 2 career starts by 2L both times. Looks the clear one to beat here.
Jedi Dream won on debut over this track/distance by 2L in good time and looks the danger.</t>
  </si>
  <si>
    <t>1.57pm</t>
  </si>
  <si>
    <t>Barriers 1-8 have won 13 of 14 editions of this race. Barriers 1-4 have won 8 from 56 runners at 25% POT. West of Swindon has drawn 3 and Providence drawn 6.
Runners off a 21-day break have won 3 from 19 at 55% POT. West of Swindon is off a 21-day break.
Runners off a 28-day break have won 3 from 9 at 112% POT. Providence is off a 28-day break.
Runners 3rd up to 5th up have won 12 of 14 editions. West of Swindon is 4th up and Providence 3rd up.
Runners off 1500m or 1600m last start have won 9 from 40 at 53% POT. West Of Swindon ran over 1500m last start and Providence over 1600m.
James McDonald has won 3 from 9 in this race. C Waller has won 3 from 16. Providence has the Waller/Mcdonald combo.
Runners with 59kg (West Of Swindon) have won 2 from 6 at 8% POT. 
Runners off a G1 last start (Providence) have won 5 from 21 at 34% POT. Runners off a G2 (West Of Swindon) last start have won 2 from 24 at 12% POT. 
Runners off a G1 second last start (West Of Swindon) have won 4 from 22 at 62% POT. 
Runners with a ratings figure that has won 12 of 14 editions include West Of Swindon.
Runners with a two separate ratings positions where the top 4 has won 13 of 14 editions include Providence &amp; West Of Swindon.
Runners with a ratings figure that has won 13 of 14 editions include West Of Swindon &amp; Providence.
Runners with ratings in the top 4 that have won 13, 8, 14 and 14 editions respectively include West Of Swindon &amp; Providence.
The map favours West Of Swindon but James Mcdonald should get Providence in a good spot.
West of Swindon will appreciate the cut out of the ground. Maps nicely just behind the leader, blinkers on and ready to peak.
Providence should appreciate the wet conditions making this more of a staying test. Has the right profile running 2nd in the G2 Vase last prep, and trainer/jockey combo.</t>
  </si>
  <si>
    <t>Providence</t>
  </si>
  <si>
    <t>Carbine Club Stakes</t>
  </si>
  <si>
    <t>Kindergarten Stakes</t>
  </si>
  <si>
    <t>2.22pm</t>
  </si>
  <si>
    <t>No mare has won this race from 17 starters in the last 14 editions.
Runners who finished in the top 3 at their last start have won 11 from 61 runners at 87% POT.
Runners with an official handicap rating below 90 have only won 1 of 14 editions.
This narrows the field down to Banker's Choice &amp; Plymouth meeting all required parameters.
Banker's Choice &amp; Plymouth have ratings figures above a certain benchmark that have won 12 of 14, 12 of 14 and 11 of 14 editions of this race respectively.
Plymouth tops one ratings marker that has produced 5 winners from 14 runners at 39% POT.
Plymouth ran a good 2nd last start, and peaked 4th up last prep in a career best run when 2nd beaten a head in the G2 Herbert Power Stakes. 
Banker's Choice ran 3rd in the G2 Peter Young Stakes first up. That form looks very strong with Light Infantry Man who ran 4th then winning the G1 Australian Cup. Winner Birdman was favourite for the Australian Cup and 2nd horse Apulia ran 3rd in the Australian Cup. Rates highly on that performance.</t>
  </si>
  <si>
    <t>Bankers Choice</t>
  </si>
  <si>
    <t>VATC Easter Cup</t>
  </si>
  <si>
    <t>2.52pm</t>
  </si>
  <si>
    <t>Giga Kick</t>
  </si>
  <si>
    <t>2 winners from 54 runners 1st or 2nd up at 71% LOT. Jimmysstar &amp; Briasa are 2nd up.
3rd or 4th up has produced 12 winners from 94 runners. Giga Kick, Joliestar &amp; Tentyris are all 3rd up.
Last Start favourites have a strong record in this race with 7 winners from 31 starters at 74% POT. Jimmysstar, Briasa, Giga Kick, Joliestar &amp; Tentyris are all last start favourites.
Joliestar is a dry tracker who doesn't like it wet, whilst Tentyris is also completely unproven on a wet track.
That leaves Giga Kick who won the G1 Champions Sprint last prep on a wet track. His wet track runs before then were winning the G1 All Aged Stakes, 2nd in the G1 TJ Smith and winning the G1 Everest. Looks the standout each way bet here.</t>
  </si>
  <si>
    <t>Considered</t>
  </si>
  <si>
    <t>Considered is a 4yo mare. 3 &amp; 4yos have won all 11 editions of this race.
Considered has average prizemoney over $30k per race. $10k+ average prizemoney per start has won 10 of 11 editions of this race.
Considered has drawn barrier 4. Barriers 1-8 have won 9 of 11 editions of this race.
Considered maps nicely midfield one off the fence. Pace runners have won 0 from 37.        
Considered has a ratings parameter that has won 10 of 11 editions of this race, and at a figure that has won 4 from 16 at 210% POT.  
Considered tops another ratings parameter where the top 2 has won 7 from 22 at 209% POT, with a ratings figure that has won 2 from 6 at 32% POT.    
Considered has a ratings figure that has won 4 of 11 at 65% POT
Considered has a ratings parameter that has won 8 from 74 at 62% POT.     
Considered has ratings figures that have won 7 from 33 at 106% POT, 5 from 17 at 36% POT.
Considered has another ratings figure that has won 9 of 11 editions.
Considered has had 9 starts for 6 wins and 3 placings, but has won her last 6 in a row and rates clearly on top here meeting all the required parameters to win this race.</t>
  </si>
  <si>
    <t>Country Championships Final</t>
  </si>
  <si>
    <t>TJ Smith Stakes</t>
  </si>
  <si>
    <t>4.32pm</t>
  </si>
  <si>
    <t>Oakbank</t>
  </si>
  <si>
    <t>Mic Drop</t>
  </si>
  <si>
    <t>Jennyanydots</t>
  </si>
  <si>
    <t>Nextonixs</t>
  </si>
  <si>
    <t>Jennyanydots and Nextonixs are both 4th up which has produced 3 winners from 12 runners at 74% POT.
Jennyanydots and Nextonixs have ratings figures that have produced 12 winners from 14 editions.
David Jolly, trainer of Nexonixs, has trained 3 winners of this race from 16 runners at 44% POT.
Mic Drop has a 56% win strike rate, 50-70% win strike rates have won 4 from 9 at 144% POT.
Mic Drop tops the win percentage ranking which has produced 5 winners from 14 runners at 111% POT.
Mic Drop tops a ratings parameter that has produced 5 winners from 14 runners at 12% POT.
Mic Drop &amp; Jennyanydots are equal top in a ratings parameter that has produced 7 winners from 28 runners at 28% POT.
Jennyanydots is the only last start winner and they have produced 6 winners from 22 runners at 35% POT.
Jennyanydots tops a ratings parameter that has produced 6 winners from 14 runners at 99% POT.
Jennyanydots tops another key ratings parameter that has produced 6 winners from 14 runners at 78% POT.
Jennyanydots, Nextonixs and Mic Drop are top 3 in a ratings parameter that has produced 10 winners from 42 runners at 49% POT.
Jennyanydots, Nextonixs and Mic Drop are top 3 in a ratings parameter that has produced the winner in 12 of 14 editions.
Jennyanydots won at Caulfield last start. Consistent type with 4 wins and 6 placings from 13 starts.
Nextonixs has 4 wins and 4 placings from 10 starts. Won two starts ago at Morphettville.
Mic Drop won 3 in a row for new trainer then 2nd in Listed company last start.</t>
  </si>
  <si>
    <t>Hills Railway Stakes</t>
  </si>
  <si>
    <t>WATC Gimcrack Stakes</t>
  </si>
  <si>
    <t>Potential Collect</t>
  </si>
  <si>
    <t>1 EW 10u</t>
  </si>
  <si>
    <t>1 EW 5u</t>
  </si>
  <si>
    <t>3 W 5u</t>
  </si>
  <si>
    <t>1 W 3.5u</t>
  </si>
  <si>
    <t>1 W 2.5u</t>
  </si>
  <si>
    <t>2 W 5u</t>
  </si>
  <si>
    <t>In the last 14 years no mares have won this race. In fact only two mares have even run a place in the last 12 years from 27 runners. No horse has won off longer than a 21 day break also so 2 huge negatives for both Lazzura and Leica Lucy coming off 28-day breaks.
No horse has with a gear change and Evaporate who is also in the market has had 3 gear changes.
Horses with 57kg+ have won 5 from just 30 runners.
Sepals, Transatlantic &amp; Feroce all profile very nicely for this race meeting all of the ratings requirements &amp; historical requirements to win this race.
Sepals is the favourite after his G1 Sir Rupert Clarke Stakes win, however he has to jump 5kg here, whereas 3 other runners who finished behind him only go up 2kg for this race, plus Sepals was unplaced at his only attempt at 1600m, with all his wins so far over 1400m. 
Transatlantic looks to get a nice lead on an average tempo, with Sepals getting a nice trail.
Transatlantic is a consistent type who should get an easy lead here and has been set for this race by the trainer of last year's winner Antino. 
Feroce was an unlucky 2nd beaten a head in the G1 Caulfield Guineas then won the G1 Australian Guineas last prep. Good 3rd in the G1 Sir Rupert Clarke stakes last start after racing wide throughout. Only concern is the speed map with the risk of being caught wide, but if he can find cover and get a decent run in transit, he will run a stronger mile out here than most.</t>
  </si>
  <si>
    <t>1 W 5u</t>
  </si>
  <si>
    <t>2 W 7.5u</t>
  </si>
  <si>
    <t>2 W 2.5u</t>
  </si>
  <si>
    <t>2W 7.5u</t>
  </si>
  <si>
    <t>2 EW 7.5u</t>
  </si>
  <si>
    <t>1 EW 2.5u</t>
  </si>
  <si>
    <t>2 W 10u</t>
  </si>
  <si>
    <t>1 W 7.5u</t>
  </si>
  <si>
    <t>EW Win</t>
  </si>
  <si>
    <t>EW Place</t>
  </si>
  <si>
    <t>SOFT 7</t>
  </si>
  <si>
    <t>9.03am</t>
  </si>
  <si>
    <t xml:space="preserve">Hydrobomb </t>
  </si>
  <si>
    <t>Runners with $9K+ average prizemoney per start have won 13 from 42 at 46% POT. Hydrobom &amp; Diameter both qualify.
Hydrobomb and Diameter are the top 2 career prizemoney earners at figures that have won 12 of 14 editions; 12 from 43 at 37% POT.
Hydrobomb &amp; Diameter are the top 2 in a ratings parameter that has produced 9 winners from 28 runners at 24% POT.
Diameter is a Godolphin horse and they have won this race 2 of the past 3 years with Tom Kitten &amp; Broadsiding.
Runners with 1 career start have won 0 from 21 and 2 runners at single figure odds have only had 1 career start.
Runners who ran over 1000m-1300m last start have won 1 from 39.
Hydrobomb is horse #1 who have won 5 from 13 at 14% POT. Hydrobomb carries 58kg which has won 5 from 15 at 25% POT.
Hydrobomb is trained by the Hayes stable who have won 2 from 6 at 193% POT in this race.
Hydrobomb ran his last start in Victoria and they have won 3 from 15 at 47% POT.
Hydrobomb tops one ratings parameter that has produced 6 winners from 14 runners at 84% POT at a figure range that has produced 3 winners from 7 runners at 13% POT.
Hydrobomb tops another ratings parameter that has produced 6 winners from 14 runners at 88% POT at a figure range that has produced 11 winners from 48 runners at 7% POT.
Hydrobomb tops another ratings parameter that has produced 6 winners from 14 runners at 20% POT at a figure range that has produced 7 winners from 12 runners at 101% POT.
Hydrobomb ran a close 2nd on debut at Sandown, then 6th in the G2 VRC Sires Produce before winning last start at Sandown. Profiles very nicely for this race.
Diameter profiles as the danger having run 3rd in the Listed Talindert then a fast finishing 4th in the G2 VRC Sires Produce before getting too far back last start in the TL Baillieu Hcp.</t>
  </si>
  <si>
    <t>Diameter</t>
  </si>
  <si>
    <t>10 Apr 10.50am</t>
  </si>
  <si>
    <t xml:space="preserve">Regal Award </t>
  </si>
  <si>
    <t>Azarax</t>
  </si>
  <si>
    <t xml:space="preserve">13 of 14 winners dropped in weight on their last start. Regal Award drops 2kg and Azarax drops 7.5kg.
12 of 14 winners drew barriers 1-6. One drew barrier 8 and was $1.90. Regal Award has drawn 6 and Azarax 2.
13 of 14 winners had 2+ career wins. 1 career wins has 1 win from 37 at -80% LOT. Regal Award has won 2 and Azarax 3.
13 of 14 winners weren't first up. First up runners have 1 win from 19 at -85% LOT. Regal Award is 2nd up and Azarax 4th up.
12 of 14 winners were expected to settle Pace/Handy/Mid. Only 2 winners from 53 expected to settle Back at -57% POT. Regal Award &amp; Azarax should both race handy on an average tempo.
12 of 14 winners were weighted between 53-55.5kg. 2 winners were between 56-60kg at -65% LOT. Regal Award has 54kg, Azarax 53kg, and Beskar 59kg.
All 14 winners ran at either Metro or Provincial grade at their last start. 0 came from a Country run last start.
Geldings have won 10 from 70 at 32% POT. Fillies 2 from 42 at -54% POT. Colts 2 from 38 at -80% POT. Regal Award &amp; Azarax are both Geldings.
Azarax's trainer John O'shea has won this race 2 times from 11 starters at 33% POT. Dylan Gibbons rides Azarax and for the John O'shea/Tom Charlton stable he has 19 wins from 107 rides at +55% POT.
Azarax has a 50% win career strike rate and runners 50%+ have won 8 from 36 at 85% POT.
Regal Award &amp; Azarax are the two runners in this race who meet all of the required historical profiling positive criteria, and none of the negative criteria, including the required ratings parameters and figures.
Regal Award has the clear highest peak rating in the race. Won at Sandown by 7.8L last prep then 2nd in a strongly run G3 Carbine Club Stakes. Was stuck out 3 wide no cover throughout in the Darby Munro first up when 7th in a total forgive run. Should be ready to go here second up.
Azarax has won 3 races from 6 starts. Ran 3rd in the Listed Canberra Guineas on a bog track. Failed when wide no cover over a mile at LR level. Forget Azarax went around last start when rider thought was amiss. Gear changes have been implemented here and is a nice value bet at big odds </t>
  </si>
  <si>
    <t>10 Apr 11.06am</t>
  </si>
  <si>
    <t>Profoundly</t>
  </si>
  <si>
    <t>Satono Invader</t>
  </si>
  <si>
    <t>Runners with 3+ career wins have won 11 from 60 whilst runners with 0-2 career wins have won 3 from 110. Profoundly &amp; Satono Invader have both had 3 career wins.
Satono Invader is equal top in win strike rate which has produced 9 winners from 28 runners.
13 of 14 winners of this race had average prizemoney $20K+. Profoundly has average prizemoney $28K.
13 of 14 winners had total career prizemoney above $100K and Profoundly has career prizemoney of $288K.
11 of 14 winners ran in the top 2 their last start. Profoundly won last start whilst favourite Ohope Wins ran 4th.
Profoundly comes into this 4th up and that is the clear best profile with 7 winners from 56 runners at 24% POT.
Profoundly tops one ratings parameter that has produced 3 winners from 14 runners at 132% POT.
Profoundly tops another ratings parameter that has produced 6 winners from 14 runners at 30% POT.
Profoundly rates top 4 average prizemoney which have won 12 of 14 editions at 27% POT.
Profoundly &amp; Ohope Wins rate with a figure that has produced 9 winners from 21 runners at 44% POT.
Profoundly is the only runner with a figure above which has produced 10 winners from 30 runners at 21% POT.
Favourite Ohope Wins maps to get Back and they have only won 2 from 58 at -86% LOT. Ohope Wins won the NZ Oaks but the NZ form in recent years has been beaten a short odds, including the likes of Leica Lucy (4th), Orchestral (3rd) and Amerilinha (4th) as favoured runners.
Ohope Wins has ratings figures in ranges that have won 0 from 55, 0 from 58 and 0 from 56.
Profoundly Wins sat wide no cover in the G3 Keith Nolan Classic and flew home for a close 3rd, then bolted in to win the G3 Adrian Knox last start by 2.3L. Looks clearly the one to beat.
Satono Invader settled a long way back but ran home well only beaten 2.6L in the G3 Keith Nolan Classic then got back and ran home strongly again for 3rd beaten 3.7L in the G3 Adrian Knox Stakes. Has had very strong sectionals in both races and gives the impression 2400m will really suit.</t>
  </si>
  <si>
    <t>10 Apr 5.59pm</t>
  </si>
  <si>
    <t xml:space="preserve">Job Done </t>
  </si>
  <si>
    <t xml:space="preserve">Job Done is one of only 3 runners who have won 3 races, which have produced 4 winners from 39 runners at 49% POT.
2 of the race favourites have settling position ranges that have won 2 from 53 at -83% LOT.
Horses off a 1000m-1050m last start run have won 1 from 48 at -88% LOT.
Job Done's rider has won this race from 5 starts at 54% POT.
Job Done's trainers Mick Price &amp; Michael Kent Jr have won this race 2 times from 5 runners at 114% POT.
They combined to win this race in 2023 with an $8.50 chance.
10 of 11 winners have come out of a last start G1/G2/G3/LR/OPN race. 1 from 59 have come from BM or other grades.
Job Done comes out of a G3 last start (2 winners from 10 runners at 101% POT) and off a 1200m run (4 winners from 37 runners at 47% POT) in a SWP event (5 winners from 26 at 31% POT).
Job Done has a ratings figure range that has produced 5 winners from 17 runners at 84% POT.
Job Done is one off 5 runners that have 2 ratings figures in a range that has produced all 11 winners. But the others have several negative factors.
Job Done has 6 starts for 3 wins and two placings. 3 wins, a 2nd at G3 level, a 3rd when the saddle slipped, and a 4th down the Straight. Consistent type who looks a nice chance here and likes a wet track.
</t>
  </si>
  <si>
    <t>8.55am</t>
  </si>
  <si>
    <t>Never Ordinary</t>
  </si>
  <si>
    <t xml:space="preserve">Lagunanini </t>
  </si>
  <si>
    <t>Never Ordinary was favourite last start and they have won 7 from 20 at 62% POT.
Never Ordinary was odds on last start and they've had 2 winners from 3 runners at 293% POT.
Never Ordinary tops one ratings parameter that has produced 5 winners from 12 at 66% POT at a figure range that has produced 5 winners from 10 runners at 99% POT.
Never Ordinary tops another ratings parameter that has produced 7 winners from 12 at 152% POT.
Never Ordinary tops another ratings parameter that has produced 6 winners from 12 at 93% POT, at a figure that has produced 3 winners from 5 runners at 84% POT.
Never Ordinary also tops ratings parameters that have won 7 from 12 at 153% POT, 5 from 12 at 100% POT, 5 from 12 at 100% POT and 7 from 12 at 153% POT.
Lagunanini comes off a 28-day break (2 winners from 8 runners), has had 2 career starts (3 from 17), and is one of only 3 runners who have had a career win (6 from 28), drops back from 1200m (2 from 8), is a filly (10 from 76), is trained by Busuttin/Young who have won this race before, last start run in OPN company (6 from 30), last start at Caulfield (2 from 4 at 122% POT) and last start in Victoria (8 from 26 at 54% POT), won 2nd last start (5 from 20).
Never Ordinary rates clearly on top. Never Ordinary ran 2nd beaten a nose on debut this track/distance in Listed grade, then won by 4.1L this track, before winning again by 1L this track/distance in Listed grade.
Lagunanini won on debut at Sale by 1.1L in a rain affected track, then in the wrong part of the track in the $1M Showdown last start. Can surprise at odds.</t>
  </si>
  <si>
    <t>FIxed</t>
  </si>
  <si>
    <t>8.52am</t>
  </si>
  <si>
    <t>Kazaru</t>
  </si>
  <si>
    <t>Kazaru won the Listed Tasmanian Oaks by 1.5L last start, and comes into this off a 50 day break.
There have been 3 winners from 7 winners from that profile at a whopping 349% POT, including the winner of this race the past two years.
Kazaru tops one ratings parameter that has produced 5 winners from 14 runners at 71% POT, one of only 2 runners in the race with a figure above which has produced 12 winners from 14 editions.
Kazaru tops another ratings parameter that has produced 5 winners from 14 runners at 60% POT.
Kazaru has average prizemoney in a range that has produced 5 winners from 22 runners.
Runners 3rd up have won 1 from 52, and the 2 favourites in this race both come into this race 3rd up.
Kazaru was black type placed as a 2yo, and has won her past two in nice style. Profiles nicely here.</t>
  </si>
  <si>
    <t>9.09pm</t>
  </si>
  <si>
    <t xml:space="preserve">Ascot </t>
  </si>
  <si>
    <t xml:space="preserve">Sentimental Legend </t>
  </si>
  <si>
    <t>Grant Williams as trainer and William Pike as jockey have combined in this race the last 9 times for 7 wins and 2 seconds in an incredible record.
Sentimental Legend is trained by Grant &amp; Alana Williams and ridden by William Pike.
William Pike has had 8 winners from 12 rides in the race at 100% POT.
Grant Williams has had 8 winners from 34 runners in the race.
Sentimental Legend has a 60% win strike rate above which has had 3 winners from 5 runners. 
Sentimental Legend has the top win strike rate that has produced 6 winners from 14 runners at 32% POT.
Sentimental Legend started odds on last start that has produced 6 winners from 9 runners at 33% POT.
Sentimental Legend has a ratings figure range around which has produced 11 winners from 71 runners whilst Wonderfully Made has a ratings figure range that has produced only 3 winners from 77 runners.
Sentimental Legend has a ratings figure range around which has produced 10 winners from 63 runners whilst Wonderfully Made has a ratings figure range that has produced 0 winners from 17 runners.
Sentimental Legend tops two ratings parameters that have both produced 7 winners from 14 runners at 25% POT at a figure that has won 4 from 4 at 53% POT.
Sentimental Legend won the Listed Melvista Stakes last start impressively by 1.3L in +6.1. 
Wonderfully Made, the key danger, on the WA Oaks by 4.1L in -2.6, and rated around 1.8L below Sentimental Legend.
Sentimental Legend maps nicely behind leader Wynn Las Vegas who is a stablemate. Wonderfully Made may need to sit outside the leader, and will be dictate to by it. Suspect Willie Pike will get a lovely run in the trail, find the gap at the right time and prove too strong.
Happy to back Sentimental Legend, with Wonderfully Made the key danger.</t>
  </si>
  <si>
    <t>Fernhill Handicap</t>
  </si>
  <si>
    <t>Queen Adelaide Stakes</t>
  </si>
  <si>
    <t>Auraria Stakes</t>
  </si>
  <si>
    <t>WATC Derby</t>
  </si>
  <si>
    <t>South Pacific Classic</t>
  </si>
  <si>
    <t>ATC Australian Oaks</t>
  </si>
  <si>
    <t>Redelva Stakes</t>
  </si>
  <si>
    <t>TF Win</t>
  </si>
  <si>
    <t>17 Apr 8.41am</t>
  </si>
  <si>
    <t>Campione D'italia</t>
  </si>
  <si>
    <t>Campione Ditalia tops one ratings parameter that has produced 8 winners from 14 runners at 103% POT.
Campione Ditalia tops another ratings parameter that has produced 6 winners from 14 runners at 16% POT.
Campione Ditalia tops another ratings parameter that has produced 6 winners from 14 runners at 21% POT.
Campione Ditalia tops another ratings parameter that has produced 6 winners from 14 runners at 33% POT.
Campione Ditalia tops another ratings parameter at a figure that has produced 5 winners from 11 runners at 29% POT.
Trainer Chris Waller has only had 2 runners in this race for 1 winner, whilst James Mcdonald has won 2 of the last 5 editions.
Campione Ditalia won the G2 Skyline Stakes, then flew home from last for a very fast finishing 4th in the G1 Golden Slipper. Then won the G1 Sires Produce for us last start.
10 of the last 14 winners of this race came out of the Sires Produce last start, and Campione Ditalia looks the clear one to beat here, with the runners from other lead up races running slow times.</t>
  </si>
  <si>
    <t>Champagne Stakes</t>
  </si>
  <si>
    <t>17 Apr 8.47am</t>
  </si>
  <si>
    <t>8 of the last 10 winners of this race ran in the G1 TJ Smith Stakes last start.
Jimmysstar tops one ratings parameter that has produced 4 winners from 14 runners at 86% POT.
Jimmysstar tops another ratings parameter that has produced 4 winners from 14 runners at 9% POT.
Jimmysstar won this race last year after running 4th in the TJ Smith. This year ran 5th in the TJ Smith as a leadup. Was squeezed out at the start, settled last, then pushed forward 3 and 4 wide in a non patient ride. Still hit the line very hard for 5th in a typical good All Aged Stakes trial.
Giga Kick is the other runner from the TJ Smith Stakes who ran a close 2nd, but had an easier run than Jimmysstar, and appreciated the wet conditions in that race, whereas the dry conditions will suit Jimmysstar better here.
Whilst Jimmysstar maps back and wide, that position has actually produced most winners of this race. Looks an ideal each way bet here.</t>
  </si>
  <si>
    <t>Snow Monkey</t>
  </si>
  <si>
    <t>2 weeks ago was the major leadup races to this race. Aurum Belle won the fillies version running 6.7L faster than Beatty in winning the colts version, and rating 2.1L better.
There are only 5 runners in this race that have 2 key ratings figures above which have produced 13 of the past14 winners: Aurum Belle, Beatty, Maria Lucia, Striking Alibi &amp; Snow Monkey. 
Aurum Belle is favourite and is the best 2yo in the race, but has drawn barrier 16 and maps to be potentially caught 7 wide, which means she's either going to have to burn a lot fuel to lead, or settle back against her racing pattern where's she's led in all 3 of her starts, or get caught posted out wide without cover.
Dangers Beatty and Maria Lucia are both short odds, but both have Blinkers on and Winkers off first time. There hasn't been a 2yo with Gear Changes win this race from 47 attempts. The same stable have both runners, and with Blinkers On they are 1 from 14 at -87% and Winkers Off they are 1 from 10 at -70% POT. That isn't ideal for these two runners, although they both map a lot better than Aurum Belle.
Striking Alibi has only had the one career start and although it was a big win in quick time, this is a big step up in grade and she has also drawn out in barrier 15 and maps to be potentially caught 6 wide, having to do a lot of work to cross.
Snow Monkey is trained by Simon A Miller, who has won this race 3 times in the past 10 years. She also gets a strong positive jockey change with Tommy Berry riding. Snow Monkey has had two starts, both times running 2nd to Aurum Belle beaten 2L and 1.9L, both over 1000m, running similar late 800m and 600m sectionals on both occasions. That's the best form in this race. The step up to 1200m could suit here and she has a nice map settling on the fence midfield behind the hot speed, just behind strong chance Beatty.
Looks a very nice place bet here at the price, and could easily spring a surprise and win if the favoured runners don't perform to their best, and they each have legitimate reasons as to why that might happen in this event.</t>
  </si>
  <si>
    <t>All Aged Stakes</t>
  </si>
  <si>
    <t>16 Apr 6.00pm</t>
  </si>
  <si>
    <t>Karrakatta Plate</t>
  </si>
  <si>
    <t>9.48am</t>
  </si>
  <si>
    <t xml:space="preserve">Morphettville </t>
  </si>
  <si>
    <t>Verzain</t>
  </si>
  <si>
    <t xml:space="preserve"> Wonderful Sky</t>
  </si>
  <si>
    <t>Verzain, Wonderful Sky &amp; Ole Go rate the top 3 in around a dozen key ratings parameters needed to win this race. This bank of runners have produced between 8-11 winners of the past 12 editions of this race for each parameter.
They also map in the top 4. Runners in the top 4 on the turn have won all of the past 12 editions of this race.
Verzain &amp; Wonderful Sky are fillies who have won 8 editions of this race. Ole Go is a colt who have won only 2 editions of this race.
Verzain &amp; Wonderful Sky both won their last start which has produced 9 winners from 33 editions. Ole Go ran 2nd last start which has produced 0 winners from 18 runners.
Verzain has won over $100K prizemoney which has produced 5 winners from 10 runners at 96% POT.
Verzain is trained on track and they have won 4 editions from 51 runners at 94% POT.
Verzain ran 2nd to the talented Never ordinary two starts ago, and comes out of the key form race for this race historically when beating Ole Go last start in the Queen Adelaide Stakes 
Wonderful Sky led all the way to win her second start in quick time at Pakenham by 1.5L +6.5 and gets Craig Williams aboard here.
Given Ole Go is odds on, the data suggests backing the 2 fillies here to beat him</t>
  </si>
  <si>
    <t xml:space="preserve">McWoody </t>
  </si>
  <si>
    <t>McWoody rates tops one ratings parameter that has produced 7 winners from 13 runners at 78% POT.
McWoody rates tops another ratings parameter that has produced 8 winners from 13 runners at 148% POT.
McWoody rates top 2 in one ratings parameter that has produced 9 winners from 26 runners at 53% POT.
McWoody rates top 2 in another ratings parameter that has produced 9 winners from 26 runners at 34% POT.
McWoody rates top 2 in another ratings parameter that has produced 10 winners from 26 runners at 48% POT.
McWoody has won his past two starts, including a dominant Port Adelaide Guineas win by 1.3L despite sitting 3 wide no cover, which is the typical key leadup race for this race. Drawn barrier 1 to get a kind run here.
The ratings dangers are Autumn Mysyery &amp; Engine Of War, both both are coming off poor recent runs</t>
  </si>
  <si>
    <t>Londons Image</t>
  </si>
  <si>
    <t>London's Image tops one ratings parameter that has produced 5 winners from 14 runners at 96% POT.
London's Image is Horse #1 which has produced 4 winners from 13 runners at 78% POT.
London's Image won last start which has produced 6 winners from 28 runners at 6% POT, coming out of a race that has produced 8 winners from 40 runners.
London's Image has average prizemoney in a range that has produced 3 winners from 7 runners at 123% POT.
London's Image comes off a 14 day break which has produced 9 winners from 50 runners at 56% POT. 
Runners off a 16+ day break have only had 1 winner from 31 runners, and key dangers Bonjoy and Fast Flicker come off 22 day and 35 day breaks respectively, with Fast Flicker also having bar plates added since last run. 
London's Image comes off a 1200m run that has produced 9 winners, whilst Bonjoy comes off a 1600m run that has produced 0 winners.
A below average tempo is expected here and London's Image looks to settle outside the leader, whilst Bonjoy maps back and last on the slow speed. 9 of the last 11 winners of this race were in the first 4 on the turn.
London's Image rates in the top 4 in every key ratings parameter required to win this race, which is where the vast majority of winners comes from, but also maps well, has the best ratings, and doesn't have some of the negative factors the others do. 
London's Image is trained by the best trainers in WA ((G&amp;A Williams) and has won 2 of her past 3 starts, with rider L Warwick aboard each time. Maps on speed here on a below average tempo.</t>
  </si>
  <si>
    <t>Breeders' Stakes</t>
  </si>
  <si>
    <t>SAJC Chairman's Stakes</t>
  </si>
  <si>
    <t xml:space="preserve">Sheila Gwynne Stakes </t>
  </si>
  <si>
    <t>2 EW 5u</t>
  </si>
  <si>
    <t>Magic Millions QTIS OPEN</t>
  </si>
  <si>
    <t>10.56am</t>
  </si>
  <si>
    <t>Wagga</t>
  </si>
  <si>
    <t>Bear On The Loose</t>
  </si>
  <si>
    <t>Bear On The Loose comes off a 13-day break which has produced 5 winners from 40 runners at 29% POT, including 4 of the past 7 winners.
Bear On The Loose is the expected leader of this race. 5 horses leading our outside the leader have won in the past 13 editions of this race. 
Bear On The Loose's trainer Waterhouse/Boot won this race in 2017.
Bear On The Loose comes off a key Randwick last start leadup that has produced 7 winners from 38 runners.
Bear On The Loose tops one ratings parameter that has produced 4 winners from 14 runners at 20% POT.
Bear On The Loose tops another ratings parameter that has produced 5 winners from 14 runners at 44% POT.
Bear On The Loose rates 2nd on another parameter where the top 2 have produced 9 winners from 29 runners at 28% POT, with a ratings figure under which has produced 8 winners from 26 runners.
Bear On The Loose rates 2nd on another parameter where the top 2 have produced 5 winners from 28 runners at 46% POT,
Bear On The Loose has been a model of consistency with 7 finishes between 2nd and 4th in its last 7 starts. Profiles solidly here.
Other key chances profile to be Travolta, Villasaurus &amp; Star Of India.</t>
  </si>
  <si>
    <t>Wagga Wagga Gold Cup</t>
  </si>
  <si>
    <t>10.31am</t>
  </si>
  <si>
    <t>Hawkesbury</t>
  </si>
  <si>
    <t>Regal Award</t>
  </si>
  <si>
    <t>Regal Award has the highest peak rating in the race. Won at Sandown by 7.8L last prep then 2nd in a strongly run G3 Carbine Club Stakes. Was stuck out 3 wide no cover throughout in the Darby Munro first up when 7th in a total forgive run. Then slow away second up and finished home strongly for 3rd. Would have won if had jumped out the gates with them. Should be able to get across and lead here. Leader has won this race 3 times in the last 4 years. 
Those settling in the top 5 have won 6 of the last 7 editions. Other on pace don't rate well or map wide no cover.
Regal Award comes off a 21-day break that has produced 4 winners from 34 runner at 118% POT.
Regal Award has a BBL gear change and trainer Stokes has tried this 2 times for 2 wins at 265% POT.
Regal Award was favourite last start that has produced 7 winners from 39 runners at 12% POT.
Regal Award rates in the top 2 on one rating parameter that has produced 5 winners from 28 runners at 26% POT.
Regal Award rates in the top 2 on another rating parameter that has produced 5 winners from 28 runners at 14% POT.
Regal Award rates in the top 2 on another key rating parameter that has produced 9 winners from 28 runners at 78% POT.
Skyhook rates as the key danger, but maps wide no cover.</t>
  </si>
  <si>
    <t>Hawkesbury Guineas</t>
  </si>
  <si>
    <t>VIvy Air</t>
  </si>
  <si>
    <t>10 of the past 12 winners of this race settled in the top 3 in running. Top 3 predicted in running have produced 9 winners from 36 runners at 32% POT.
11 of the past 12 winners of this race rated in the top 4 of one key rating parameter. Taken is the only runner who meets both criteria.
Taken has a ratings figure that has produced 3 of 10 winners at 16% POT.
Taken has the highest career win percentage which has produced 4 winners from 12 runners at 63% POT.
Taken rates equal top in one ratings parameter that has produced 8 winners from 24 runners at 61% POT.
Taken tops another ratings parameter that has produced 5 winners from 12 runners at 102% POT.
Saving on Vivy Air who settles midfield, but rates on top of several ratings parameters that have produced 4 winners from 12 runners at 59% POT, 6 winners from 12 runners at 109% POT, and 5 winners from 12 runners at 130% POT, and equal top in a parameter that has produced 10 winners from 24 runners at  114% POT.
Taken has run close 2nds to Al Duca at his last 2 starts and maps nicely behind the leader here.
Vivy Air ran 2nd in the $3M Big Dance then won the $2M Five Diamonds last prep. Flew home for 3rd first up in the G1 Coolmore Classic then checked in the G1 Doncaster. Drops sharply in class here.</t>
  </si>
  <si>
    <t>Hawkesbury Gold Cup</t>
  </si>
  <si>
    <t>Rohesia</t>
  </si>
  <si>
    <t>Rohesia jumps 1.5kg here and those runners have produced 7 winners from 73 runners at 91% POT.
Rohesia comes off a 14 day break that has produced 9 winners from 78 runners at 83% POT.
Rohesia comes from the Hayes stable who won this race 2 years ago by 3L from only 2 runners.
Rohesia tops one ratings parameter at a figure that has produced 5 winners from 11 runners at 92% POT.
Rohesia tops another ratings parameter that has produced 7 winners from 14 runners at 72% POT, and is the only runner with a figure in a range that has won 13 of 14 editions of this race.
Rohesia tops another ratings parameter that has produced 6 winners from 14 runners at 36% POT.
Rohesia tops another ratings parameter that has produced 7 winners from 14 runners at 144% POT.
Rohesia tops another ratings parameter that has produced 6 winners from 14 runners at 16% POT.
Rohesia tops another ratings parameter at figures that have produced 4 winners from 7 runners at 70% POT.
Rohesia has settled midfield and won both of her past two starts running +8 last 400m both times the 2nd and 3rd quickest last 400m of the day respectively. The one to beat here.</t>
  </si>
  <si>
    <t>Adelaide Guineas</t>
  </si>
  <si>
    <t>SOFT 6</t>
  </si>
  <si>
    <t>Multiple Multi</t>
  </si>
  <si>
    <t>HEAVY 8</t>
  </si>
  <si>
    <t>Bet Type</t>
  </si>
  <si>
    <t>EW Summary</t>
  </si>
  <si>
    <t>Multiple Bets</t>
  </si>
  <si>
    <t>3.05pm</t>
  </si>
  <si>
    <t>Doomben 10,000 1200m G1​
All 8 winners have come off a 28, 35 and 70 day break​.
7 of 8 winners were 4th-6th up.
5 winners from 35 runners at 96% POT ran at G1 level last start.​
7 winners from 47 runners at 80% POT ran at G1 level second last start.​
6 ran at Randwick last start.
​Jimmysstar rates clearly on top. Loves the wet tracks. Ran an excellent 5th beaten 2.4L in the G1 TJ Smith then an unlucky 3rd in the G1 All Aged Stakes beaten 1L when had to race back and wide completely against the on pace fence bias on a dry track. Suited here 4th up with the ideal profile.
Jimmysstar tops two ratings parameters that have produced 4 winners from 7 runners at 110% POT.
Tops 3 other ratings parameters that have produced 3 winners from 7 runners at 64% POT.
Napoleonic the danger. Won for us at Moonee Valley by 4.3L last prep. Ran 2nd to Ninja first up then 2nd to Ninja in the G2 Hobartville. Ran 8th beaten 1.8L in a strong G1 Canterbury Stakes last start behind Joliestar. James Mcdonald has chosen to ride him ahead of the other 2 3yos.
The winner of the last race at Doomben came from last so this rain affected track ok for backmarkers. ​</t>
  </si>
  <si>
    <t>Doomben 10,000</t>
  </si>
  <si>
    <t>10.33am</t>
  </si>
  <si>
    <t>Royal Supremacy</t>
  </si>
  <si>
    <t>Alalcance</t>
  </si>
  <si>
    <t>All 5 winners of this race have settled top 4 in running. Both Alalcance &amp; Royal Supremacy race on pace and map to settle top 4.
​All 5 winners carried -1kg to -3kg weight carried compared to last start. Royal Supremacy drops 1kg and Alacance drops 1.5kg on last start.
All 5 winners were between 4-6yo. Royal Supremacy is 5 and Alalcance is 6. 
​All 5 winners had 4 or 5 career wins.  Royal Supremacy and Alalcance have both had 5 career wins.
Royal Supremacy rates on top and Alacance rates 3rd on a key ratings parameter where runners rated in the top 5 have won all 5 editions.
​Both Royal Supremacy &amp; Alalcance rate above a parameter that has produced all 5 winners. The only other qualifier Bella Monatagna maps further back.
​Both Royal Supremacy &amp; Alalcance rate top 2 in another parameter that has produced all 5 winners. 
Royal Supremacy put the writing on the wall with a good 3rd to Middle Earth last start. Will love the step up to 2400m, same distance as he won the G1 Metropolitan last prep. Handles the wet and Mark Zahra aboard.
Alalcance has certainly mixed her form but had enough quality ratings and profiling parameters to keep on side here.</t>
  </si>
  <si>
    <t>Premier's Cup</t>
  </si>
  <si>
    <t>10.46am</t>
  </si>
  <si>
    <t>King Of Roseau</t>
  </si>
  <si>
    <t>All 7 winners 4 or 5yo
​6 of 7 winners off a 14-21 day break at 22% POT
1 winner from 50 any other days to last start​ at -95% LOT
​0 winners from 23 runners 30+ career starts
All 7 winners 5-8 career wins
​All 7 winners 2nd to 5th up. 6 from 7 2nd to 4th up
All 7 winners ran 1200m-1400m last start
​6 of 7 winners were Geldings
​Last start finishing position top 2 are 6 from 36 at 34% POT. All 7 winners ran top 4 last start
​Last start did not firm in betting all 7 winners
Last start finishing margin under 1L all 7 winners​
6 from 7 winners settled in the top 7 last start​
​Last start Eagle Farm or Randwick only 1 winner from 37 runners at -94% LOT
3 winners from Doomben last start, but also winners have come from Gosford, Rockhampton &amp; Scone.​
All 7 winners rated in top 4 for a key rating parameter.​
All 7 winners rated in top 6 for another key rating parameter.​
​King Of Roseau meets all of the above historical profiling &amp; ratings parameters. Is an underrated galloper. Has won 3 in a row, the $2M Magic Millions Cup, the G3 Liverpool City Cup &amp; the LR Takeover Target Stakes. Has won 4 races on soft going. Worth a spec at nice each way odds.
Headley Grange also meets virtually every historical profiling &amp; ratings parameter. 4th beaten 1.4L in the G1 Canterbury Stakes and 5th beaten 1.8L in the G1 All Aged Stakes after racing wide no cover throughout around the likes of Joliestar, Beiwacht, Lady Shenandoah, Lazzura &amp; Jimmysstar rate highly here. Maps very nicely on speed with cover.</t>
  </si>
  <si>
    <t>Headley Grange</t>
  </si>
  <si>
    <t>BTC Cup</t>
  </si>
  <si>
    <t>Bazaball Rewarded</t>
  </si>
  <si>
    <t>7 of the last 8 winners settled in the top 5 in running 
0 from 27 were barriers 1-4
8 from 9 barriers 5-9
​8 from 9 career starts 6-19
​8 from 9 2-6 career wins
9 from 9 1st to 4th up
​9 from 9 950m-1200m last start
​0 from 50 Tab # 1-6
​9 winners carried 54-56kg
​8 from 9 finished 1st to 5th last start
​9 winners last start settled 1-7
6 from 27 rated top 3 in a key ratings parameter
​Mares 6 from 31 at 82% POT. 
Bazaball Rewarded is a Trial Spy mare who has won 7 from her last 8 starts and meets virtually all the historical profiling &amp; ratings parameter requirements to win this race.</t>
  </si>
  <si>
    <t>Bel Esprit Stakes</t>
  </si>
  <si>
    <t>10.54am</t>
  </si>
  <si>
    <t>11.49am</t>
  </si>
  <si>
    <t>Belmont</t>
  </si>
  <si>
    <t>10 of the last 11 winners settled in the top 7 in running​
13 of 15 winners actual weight carried change 0 to +1kg
​All 15 winners aged 4 to 7
​14 of 15 winners drew barrier 1-8
​13 of 15 winners off a 14 day break
​All 15 winners 6+ career wins
All 15 winners 2nd to 4th up
​13 of 15 winners last start 1400m
​Trainer rating above a certain figure 9 winners from 58 at 39% POT
​12 of 15 winners career win% 30%+
​13 of 15 winners G3 last start over 1400m
14 of 15 winners last start Belmont
Top 3 in one ratings parameter 10 from 45 at 61% POT​
13 of 15 winners above a certain ratings parameter
Top 2 in another ratings parameter 9 from 30 at 54% POT
Top 2 in Win% 9 from 30 at 67% POT
13 of 15 winners Win % top 5
Key ratings parameter top 4 won 13 from 60 at 54% POT
Top 5 another key ratings parameter produced 14 of 15 winners
Rope Them In rates on top and loves soft going. Meets all of the historical profiling and ratings parameter requirements to win this race, whilst the odds on favourite Western Empire falls short on several factors.</t>
  </si>
  <si>
    <t>Hyperion Stakes</t>
  </si>
  <si>
    <t>1.04pm</t>
  </si>
  <si>
    <t>Swan Hill</t>
  </si>
  <si>
    <t>Magiconi</t>
  </si>
  <si>
    <t>7 of the 8 winners of this race settled in the top 4 in running. 
7 of the 8 winners of this race settled in the top 4 in running at their previous start.
All 8 winners drew between barriers 2 to 7.
All 8 winners had 1-3 career starts.
All 8 winners ran over 1200m or 1400m last start.
All 8 winners had total prizemoney $10K+.
Last start favourites have won 3 from 9.
6 of 8 winners ran in the top 2 at their last start at 55% POT.
All 8 winners have rated in the top 4 for average prizemoney per start.
Trainer Matthew Williams has won this race before.
Magiconi tops one ratings parameter that has produced 4 winners from 8 runners at 50% POT.
Magiconi tops two other ratings parameters that have both produced 3 winners from 8 runners at 19% POT, at a figure that has produced 5 winners from 16 runners at 65% POT and 6 winners from 18 runners at 115% POT.
Magiconi is the only runner who meets all of the above criteria. He led on a very quick tempo on debut at Warrnambool on a bog track and ran 2nd in quick time as favourite. Winner ran 3rd at Sat Metro level next start, 4th horse placed at Metro level next start. Is the one to beat here.</t>
  </si>
  <si>
    <t>1.45pm</t>
  </si>
  <si>
    <t>Cripps</t>
  </si>
  <si>
    <t>Salsa Fellow</t>
  </si>
  <si>
    <t>Runners settling in the top 4 have won 7 of 8 editions of this race.
4yos have won 5 from 23 at 27% POT.
Geldings have won 7 of 8 editions of this race.
Runners with 8-10 career starts have won 3 from 3 at 363% POT.
Runners in the top 2 in the market have won 6 of 8 editions of this race.
Runners carrying 54kg-54.5kg have won 7 of 8 editions of this race.
Favourites last start have won 4 from 6 at 82% POT.
Those who finished in the top 2 last start have won all 8 editions at 94% POT.
Top 3 in one ratings parameter have won 7 of 8 editions.
Top 2 in another ratings parameter have produced 5 winners from 8 editions.
Cripps tops one ratings parameter that has produced 3 winners from 8 runners at 11% POT.
Cripps meets virtually all of the above criteria for winning this race. Has had 9 starts for 4 wins and 3 placings. 5 starts this prep have produced 3 wins and 2 close placings. Maps to lead.
Salsa Fellow has won his past two starts and also meets virtually all of the above criteria for winning this race, but maps back.</t>
  </si>
  <si>
    <t>Chidiac</t>
  </si>
  <si>
    <t>Horses averaging $100k prizemoney per start have won 1 from 1 at $3.40. Chidiac has $97K average prizemoney (next highest $48K).
​9 of 12 winners mapped midfield or back. Chidiac maps midfield with cover.
​Chidiac rates clear on top for 5 key parameters that have produced 4 winners from 12 at 96% POT, 5 winners from 21, 3 winners from 12, 4 winners from 12 and 5 winners from 12 at 31% POT.
Chidiac has won all 3 starts this prep including the $1M Country Championships &amp; G3 Hawkesbury Crown. Ridden by the talented Braith Nock and as long as there is sufficient tempo up front she can be steaming home late over the top of them.</t>
  </si>
  <si>
    <t>Steady Ready</t>
  </si>
  <si>
    <t>Tonkin</t>
  </si>
  <si>
    <t>All 5 winners settled in the top 6 in running. Steady Ready should lead and Tonkin in the top 4.
Pace runners won 4 from 15 at 139% POT. Steady Ready is the only Pace runner.
Midfield/Back runners won 0 from ​23
Last start 1100m-1200m 0 from 34. Steady Ready &amp; Tonkin both ran over 1000m last start.
Geldings 4 from 35 at 6% POT. Steady Ready is a gelding.
​53-54.5kg 4 from 31 at 156% POT. Tonkin carries 53kg here.
​Last start black type 0 from 22. Noth Steady Ready &amp; Tonkin come out of a QLTY last start.
​Last start settled top 3 all 5 winners at 57% POT. Steady Ready settled 2nd last start. Tonkin missed the start last start, nut usually races in the top 3.
All 5 winners last start QLD metro. Steady Ready &amp; Tonkin were both QLD metro last start.
Tonkin tops several key ratings parameters for this race, and Steady Ready also rates consistently well across the board. Other key dangers have several key negatives for this race</t>
  </si>
  <si>
    <t>Lightning Handicap</t>
  </si>
  <si>
    <t>1000m</t>
  </si>
  <si>
    <t>10.13am</t>
  </si>
  <si>
    <t>Mystical</t>
  </si>
  <si>
    <t>The ratings and profiling suggest the winner comes out of Shintono, Mystical or Glenorchy. They rate in the top 3 in 3 separate ratings parameters that have produced all 5 winners of this race.
Glenorchy the 2nd favourite has only had 1 career start and no runner has won this race off only 1 career start. Glenorchy ran 5th on debut and all 5 winners ran in the top 4 at their last start.
4 of 5 winners have been 3rd up and Mystical &amp; Shintono are both 3rd up.
Mystical ran 2nd at Saturday Metro level then again in $200K MM Wyong 2yo classic in first prep. Had no luck last start when held up much of the straight but finished home strongly for 3rd over 1300m suggesting will appreciate the step up to 1500m. Worth a bet at nice each way odds.</t>
  </si>
  <si>
    <t xml:space="preserve">The Phoenix </t>
  </si>
  <si>
    <t>1500m</t>
  </si>
  <si>
    <t>10.00am</t>
  </si>
  <si>
    <t>Gunsynd Classic 1600m G3
​
​3 of 7 winners led. 5 of 7 settled top 3. All 7 settled top 6. 
All 7 winners 14-21 days last start
All 7 winners 3rd up to 6th up
All 7 winners top 3 in SP betting
​Pace runners 4 from 13 at 34% POT
All 7 winners 1400-1600 last start
All 7 winners total prizemoney $100k+
All 7 winners finished top 5 last two starts
Skyhook rates on top in one parameter that has won 3 from 8 at 45% POT​
Skyhook rates on top with another parameter at a figure that has won 5 from 13 at 68% POT
Skyhook rates on top with another parameter that has won 2 from 5 at 40% POT​
​
​Profiling &amp; ratings suggest Skyhook is clear on top. Maps well on speed and is the only runner that ticks all of the profiling and ratings requirements noted above to win this race.
Within The Law rates well as the key danger but maps well back. ​Cellarmaster best roughie.</t>
  </si>
  <si>
    <t>Gunsynd Classic</t>
  </si>
  <si>
    <t>1600m</t>
  </si>
  <si>
    <t xml:space="preserve">Stradbroke Handicap 1400m G1
​
7 of 8 winners -3.5 to -5.5kg weight carried change from last start
All 8 winners 3 to 6yo
All 8 winners barriers 7 to 17
All 8 winners last start 14 or 21 days ago
All 8 winners 2nd to 5th up
0 from 31 Pace runners
All 8 winners last start 1200-1400
All 8 winners 55kg or below
All 8 winners top 5 last start. 7 of 8 top 3 last start.
All 8 winners 3+ positions gained last start
All 8 winners Group level last start
All 8 winners key ratings parameter 110+
All 8 winners key ratings parameter Top 8​
​Headley Grange rates and profiles very well on top. Meets all the key historical profiling &amp; ratings parameters required to win this race. Won the G1 BTC Cup for us last start at great odds and profiles very well to repeat again here.
King Of Roseau, Splash Back, Regal Award &amp; Estadio Mestalla key dangers.
</t>
  </si>
  <si>
    <t>Stradbroke Handicap</t>
  </si>
  <si>
    <t>1400m</t>
  </si>
  <si>
    <t>Mountjoy</t>
  </si>
  <si>
    <t>Morphettville R5 2.27pm
Oaklands Plate 1400m LR
​All 9 winners 0 to -3.5kg weight carried change. Mountjoy drops 1kg.
​All 9 winners colts or fillies. Favourite Lalor is a geloding who have won 0 from 28. Mountjoy is a filly.
​8 of 9 ran top 3 last start. Mountjoy won last start.
​8 of 9 SP under $5 last start. Mountjoy SP $4.20 last start.
​Last start Vic 5 from 26 at 83% POT. Mountjoy won at Swan Hill last start.
7 of 9 winners rated above a certain ratings parameter. Mountjoy is one of 2 runners above this rating.
8 of 9 winners top 4 in a key ratings parameter. Mountjoy rates #2.
​7 of 9 winners  top 3 in a key ratings parameter. Mountjoy rates #1
Mountjoy tops one ratings parameter 3 from 9 at 59% POT with a rating figure that has won 2 from 7 at 81% POT
Mountjoy tops another ratings figure that has produced 3 winners from 9 runners at 33% POT, the only runner with a figure above which has won 7 of 9 editions
Mountjoy tops another ratings figure that has produced 3 winners from 9 runners at 21% POT
Mountjoy tops another ratings figure that has produced 4 winners from 9 runners at 76% POT​
Mountjoy profiles on top.
Brevitas &amp; Aadakite profile &amp; rate as the key dangers.</t>
  </si>
  <si>
    <t>Zaphod</t>
  </si>
  <si>
    <t>Rosehill R8 3.15pm
W J Mckell Cup 2000m LR​
​5 of 6 winners ran top 4 last start. Only Zaphod and God's Window ran a place last start. 
​4 of 6 winners rated above a certain figure, and Zaphod is the only runner that meets this requirement.
5 of 6 winners rated top 3 on one key ratings parameter where Zaphod rates on top.
Zaphod tops 5 key ratings parameters for this race.​</t>
  </si>
  <si>
    <t xml:space="preserve">Oaklands Plate </t>
  </si>
  <si>
    <t>W J Mckell Cup</t>
  </si>
  <si>
    <t>2000m</t>
  </si>
  <si>
    <t>11.32am</t>
  </si>
  <si>
    <t>Fontein Jewel</t>
  </si>
  <si>
    <t>​Gibson Carmichael Stakes 1600m LR
​Weight Carried Change -1 to 5 is 14 from 99 at 82% POT. Fontein Jewel, Marwooba &amp; Stunning Kitty qualify.
Weight Carried Change -4 to -1.5 is 0 from 54​. All other runners have weight carred change of -2.5 or -3​
13 or 14 days since last start 12 from 89 at 88% POT. Fontein Jewel comes off a 14 day break.
​2-5 career starts 14 from 120 at 51% POT. Fontein Jewel 5 career starts.
3rd up to 6th up 14 from 120 at 51% POT​. Fontein Jewel 6th up.
Pace 0 from 20. Fontein Jewel maps midfield on the fence on an average tempo in a small field.
​$10k+ total prize earnings 14 from 101 at 77% POT. Fontein Jewel $38k average prizemoney. 4 runners qualify.
​1 win at Flemington 5 from 12. Fontein Jewel the only Flemington winner.
13 of 14 winners ran in OPN company last start.  Fontein Jewel one of 4 runners to qualify.
Fontein Jewel the only runner that meets all of the key historical profiling parameters and rates on top in all key ratings parameters.​
​</t>
  </si>
  <si>
    <t>11.41am</t>
  </si>
  <si>
    <t>Losesomewinmore</t>
  </si>
  <si>
    <t>All Victorian Sprint Final 1200m LR
​5yo 0 from 49. De Bergerac, Lingani, Samangu, Moby Dick &amp; Bullets High all fail this negative parameter.
​1st up or 2nd up 1 from 41 at -94% LOT. Ndola, Samangu &amp; Vestas fail this negative parameter.
Favourites have won 6 from 14. Losesomewinmore is the favourite.
All 14 winners geldings. Losesomewinmore is a gelding. 3 mares in the race.
Craig Williams has won 3 from 5 at 356% POT. He rides Losesomewinmore.
​13 of 14 winners top 5 last start. Losesomewinmore ran 4th last start.
Losesomewinmore tops a ratings parameter where the top 2 have won 8 from 28 at 42% POT
Losesomewinmore tops another ratings parameter where the top 2 have won 7 from 28 at 12% POT
Losesomewinmore one of only 3 runners with a ratings parameter above which have won 13 of 14 editions
Losesomewinmore the only runner with a rating above which has won 5 from 8 at 74% POT
Losesomewinmore tops another ratings parameter that has won 5 from 14 at 55% POT
Losesomewinmore one of only 3 runners with a ratings parameter above which have won all 14 editions
Losesomewinmore tops another ratings parameter that has won 5 from 14
Losesomewinmore the only runner with a rating above which has won 5 from 7 at 94% POT
Losesomewinmore tops another ratings parameter that has won 4 from 14 at 121% POT​
Losesomewinmore​ has won 5 from 8 at this track. Won over this track, distance &amp; class by 2L two starts ago. Profiles strongly here.</t>
  </si>
  <si>
    <t>11.22am</t>
  </si>
  <si>
    <t>Ladies Pro</t>
  </si>
  <si>
    <t xml:space="preserve">Belmont Oaks 2000m LR​
Runners with average prizemoney $10k+ have won 12 from 31 at 63% POT. Ladies Pro, Like Clockwork &amp; Effortlessly qualify.
​Runners with 4+ career wins have won 8 from 12 at 25% POT. Pony Up qualifies.
3 career wins also has a positive profile. Ladies Pro &amp; Like Clockwork qualify.
Pace runners have won 0 from 23. Top 3 PIR 0 from 45. A Summer Fling, Pony Up &amp; Effortlessly negatives.
Runners mapping Midfield have won 10 from 51. Ladies Pro &amp; Like Clockwork both profile as midfield runners.
​All 15 winners were Tab # 1-5. Ladies Pro &amp; Like Clockwork both qualify.
​6 winners from 12 runners at 12% POT for W Pike who rides Ladies Pro
​4 winners from 9 runners for the Williams stable at 28% POT who trains Ladies Pro
​Only 1 winner from 103 runners for runners who didn't improve 4 or more positions in the run at their last start 
4+ positions gained last start have won 14 from 76. Ladies Pro &amp; Like Clockwork both qualify.
​LR last start 10 from 37 at 42% POT.  Ladies Pro &amp; Like Clockwork both qualify.
​Only 1 winner from 74 runners settled in the top 6 at their last start  Ladies Pro &amp; Like Clockwork both qualify settling further back than 6th last start.
​14 winners ran at Belmont last start.  Ladies Pro &amp; Like Clockwork both qualify.
​Only 1 winner from 66 runners ran at another track last start
​All 15 winners metro last start. 0 from 61 provincial last start  Ladies Pro &amp; Like Clockwork both qualify.
Profiles very much as a two horse race between Ladies Pro &amp; Like Clockwork who meet all historical profiling as well as ratings parameters required to win this race.
However Ladies pro has the right trainer/jockey combo, and rated on top in every single ratings parameter required to win the race.​
</t>
  </si>
  <si>
    <t>12.01pm</t>
  </si>
  <si>
    <t>Darwin</t>
  </si>
  <si>
    <t>Hammurabi</t>
  </si>
  <si>
    <t>Darwin Guineas 1600m OPN
All 7 winners from 64 runners came off a 14-day break at 25% POT.  Hammurabi comes off a 14 day break.
​0 from 13 runners without a start at the track. 1 from 31 at -89% LOT runners with only 1 start at the track.  Hammurabi has had 2 starts at the track.
​Pace or Backmarker runners 1 from 35. Hammurabi maps handy in the trail.
​1 from 54 runners without a win at the track.  Hammurabi has won 2 from 2 at the track.
4 from 21 at 90% POT runners with 1 win at the track​
2 from 4 at 327% POT runners with 2 wins at the track​. Hammurabi has won 2 from 2 at the track.
​Last start winner 4 from 30 at 37% POT. Hammurabi has won its past two starts.
​Second last start winner 5 from 20 at 147% POT.  Hammurabi has won its past two starts.
Hammurabi has won 2 from 2 since arriving in the Northern Territory, profiles nicely here and maps beautifully on the rail getting a nice trail behind the speed.​ Meets all of the key ratings parameter requirements to win this race.
​</t>
  </si>
  <si>
    <t xml:space="preserve">​Gibson Carmichael Stakes </t>
  </si>
  <si>
    <t xml:space="preserve">All Victorian Sprint Final </t>
  </si>
  <si>
    <t>1200m</t>
  </si>
  <si>
    <t>Darwin Guineas</t>
  </si>
  <si>
    <t>Belmont Oaks</t>
  </si>
  <si>
    <t>11.11am</t>
  </si>
  <si>
    <t>Twisted Steel</t>
  </si>
  <si>
    <t>Magdhi Girl</t>
  </si>
  <si>
    <t>H.G. Bolton Sprint 1200m LR
​
All 11 winners settled top 8 in running. (2,3,6,7,8,9,11,12)
3yos 3 runners for 3 winners at 203% POT (10,13)
All 11 winners 20 career starts or less (3,7,8,10,11,12)
​All 11 winners top 4 SP under $8 BFSP    (7,10,11,12)
​10 winners under $400k prizemoney (7,8,12)
​All 11 winners under 58kg (5,6,7,8,9,10,11,12)
​All 11 winners finished top 6 last start (1,6,7,9,10,12)
10 winners equal or positive positions gained​ (3,5,7,9,10,11,12)
All 11 winners last start settled top 7 (1,2,6,8,12)
All 11 winners CR top 6  (1,6,9,10,11,12)
​All 11 winners CR 40+  (1,3,6,7,9,10,11,12)
10 winners SR 100+ (7,10,11,12)
​10 winners SR top 5 (1,7,10,11,12)
​All 11 winners Win % top 6  (3,7,9,10,11,12)
​10 winners IR top 4  (7,10,11,12)
All 11 winners IR $2-$10    (7,10,11,12)
​9 winners PKD top 4  (4,9,10,11)
10 winners PKD 100+   (1,4,9,10,11,12)
10 winners RVR top 3 at 24% POT   (10,11,12)
10 winners RVR 70+     (10,11,12)
​8 winners LWD 3-13 (1,6,9,10,11,12)
10 winners LWD 3-18  (1,6,9,10,11,12)
Twisted Steel rates on top. Maps on speed on the fence and meets all the required ratings &amp; historical profiling parameters to win this race. Has had 9 starts for 4 wins and 2 placings, and runs out the 1200m strongly. Ran home well for 2nd first up over 1000m.
Madhi Girl also rates highly and maps solidly midfield on fence, ridden by W Pike. Didn't have much luck last start.
Luana Miss key danger, but maps well back.​
Immortal Bliss also rates solidly. but maps wide no cover​</t>
  </si>
  <si>
    <t xml:space="preserve">H.G. Bolton Sprint </t>
  </si>
  <si>
    <t>12.23pm</t>
  </si>
  <si>
    <t>Port Hedland</t>
  </si>
  <si>
    <t>Dynamic One</t>
  </si>
  <si>
    <t>The last 5 winners of this race all settled in the top 2 in running. Dynamic One maps 2nd on the fence. The two favourites map second last &amp; last.
7 of 8 winners were between 5-7yo. Dynamic One is a 6yo. The favourite is an 8yo.
Dynamic One's trainer Timothy Pike has had one runner in this race previously for a winner, last year.
Dynamic One was favourite last start. Last start favourites have won 5 from 16. The two favourites don't meet this criteria.
7 of 8 winners finished in the top 2 at their last start. Dynamic One ran 2nd last start.
All 8 winners settled in the top 4 at their last start, and Dynamic One meets that criteria. The two favourites don't.
All 8 winners had SP last start under $6. Dynamic One started ​$3 last start.
Dynamic One meets all the key ratings parameter requirements necessary to win this race.​
​Dynamic One ran a good 2nd to the favourite last start, beaten 1.3L but getting a 3kg turnaround here and a big advantage on the map. Profiles as the one to beat.</t>
  </si>
  <si>
    <t>Port Hedland Cup</t>
  </si>
  <si>
    <t>2200m</t>
  </si>
  <si>
    <t>14 Aug 12.24pm</t>
  </si>
  <si>
    <t>11 of the past 12 winners settled in the top 5 in running. Evaporate maps to settled 3rd in a nice trail just behind the leading pair.
All of the last 15 winners were in the top 5 in betting. Evaporate is currently the 3rd favourite.
Hayes stable has had 3 winners from 6 runners at 95% POT in this race and train Evaporate.
Last start at Caulfield has only produced 1 winner from 41 runners at -74% LOT. Hot favourite Cosmic Crusader comes out of the Bletchingly at Caulfield which has not proven to be a great leadup for this race.
Cosmic Crusader also maps back to happy to bet around him.
The numbers favour Evaporate here. He is a classy gelding, a multiple G2/G3 winner and 6 time G1 placegetter including a Golden Eagle &amp; All Star only beaten 1L at G1 level over 1400m first up last prep. Won a recent Flemington 800m jumpout so looks forward enough to win first up and the stable have a great record in the race.
Evaporate meets all of the historical profiling &amp; ratings parameter requirements needed to win this race.
Desert Lightning &amp; Feroce are also capable of winning at double figure odds, but Evaporate each way looks a good bet.
11 of the past 12 winners settled in the top 5 in running. Evaporate maps to settled 3rd in a nice trail just behind the leading pair.
All of the last 15 winners were in the top 5 in betting. Evaporate is currently the 3rd favourite.
Hayes stable has had 3 winners from 6 runners at 95% POT in this race and train Evaporate.
Last start at Caulfield has only produced 1 winner from 41 runners at -74% LOT. Hot favourite Cosmic Crusader comes out of the Bletchingly at Caulfield which has not proven to be a great leadup for this race.
Cosmic Crusader also maps back to happy to bet around him.
The numbers favour Evaporate here. He is a classy gelding, a multiple G2/G3 winner and 6 time G1 placegetter including a Golden Eagle &amp; All Star only beaten 1L at G1 level over 1400m first up last prep. Won a recent Flemington 800m jumpout so looks forward enough to win first up and the stable have a great record in the race.
Evaporate meets all of the historical profiling &amp; ratings parameter requirements needed to win this race.
Desert Lightning &amp; Feroce are also capable of winning at double figure odds, but Evaporate each way looks a good bet.</t>
  </si>
  <si>
    <t>12.50pm</t>
  </si>
  <si>
    <t>Arkansaw Kid</t>
  </si>
  <si>
    <t>9 of last 10 winners settled in the top 5   
4-6yo All 15 winners 
KRP 60+ 14 winners from 75 runners 
KRP 100+ All 15 winners from 94 runners  
KRP top 4 13 winners from 60 runners   
KRP 1   7 from 15 at 49% POT   
KRP80+ 12 winners from 31 runners at 38% POT   
PIR top 2 9 winners from 30 runners at 98% POT 
Arkansaw Kid meets all of the above key requirements and rates on top. Ran a good 3rd in the Aurie's Start first up and strips fitter here. Ran 2nd in this race last year when first up. Handles the wet, racing consistently well and meets all the key ratings parameter and historical profiling requirements needed to win this race.
Recon a key danger but maps back of midfield and is a query on the wet.
Regal Roller Stakes 1200m LR
9 of last 10 winners settled in the top 5   
4-6yo All 15 winners 
KRP 60+ 14 winners from 75 runners 
KRP 100+ All 15 winners from 94 runners  
KRP top 4 13 winners from 60 runners   
KRP 1   7 from 15 at 49% POT   
KRP80+ 12 winners from 31 runners at 38% POT   
PIR top 2 9 winners from 30 runners at 98% POT 
Arkansaw Kid meets all of the above key requirements and rates on top. Ran a good 3rd in the Aurie's Start first up and strips fitter here. Ran 2nd in this race last year when first up. Handles the wet, racing consistently well and meets all the key ratings parameter and historical profiling requirements needed to win this race.
Recon a key danger but maps back of midfield and is a query on the wet.</t>
  </si>
  <si>
    <t>Regal Roller Stakes</t>
  </si>
  <si>
    <t>10.41am</t>
  </si>
  <si>
    <t>Narbold</t>
  </si>
  <si>
    <t>Rowley Mile 1600m LR
Runners between 25-27 career starts have won 5 from 12 at 135% POT
Backmarkers have won 8 of 11 editions
Geldings have won 9 of 11 editions
Tommy Berry has won 2 from 6 at 54% POT
C Waller has won 5 of the last 9 editions
Narbold ran 2nd last start at Rosehill which has produced 7 of the last 11 winners
KRP top 3 which have produced 9 of 11 winners
All last 11 winners have SP under $9 
All 11 winners had under 70 days since last start
Narbold is the only runner that meets all historical profiling &amp; rating parameter criteria.  Gets back and has run 6 placings from last 7 starts so a consistent type without winning, hence backing more the place.</t>
  </si>
  <si>
    <t>Rowley Mile</t>
  </si>
  <si>
    <t>12.14pm</t>
  </si>
  <si>
    <t>Snowdome</t>
  </si>
  <si>
    <t>Idyllic Prince Stakes (WATC Goodwood Sprint) 1300m LR
10 of the last 13 winners settled in the top 4
All 13 winners settled in the top 7
All 15 winners were top 3 SP (highest SP $6.50)  
0 from 38 backmarkers     
KRP top 5 &amp; 50+     all 15 winners  
KRP top 4     14 of 15 winners      
KRP top 4     13 of 15 winners   
KRP top 2   11 of 30 at 15% POT      
KRP  top 5 &amp; &lt;$14 all 15 winners   
KRP top 2   12 of 30 at 34% POT     
KRP  top 4 &amp; 70+   all 15 winners   
KRP top 5   all 15 winners  
KRP3-13 all 15 winners   
Snowdome meets all of the above required historical profiling &amp; ratings parameters required to win this race.
Snowdome maps to get a nice lead on the fence here, and is rock hard fit 4th up. Has run two good 2nds his past two starts and meets all of the key ratings parameters required to win this race historically so looks a nice bet to topple the odds on favourite.
King Of Light &amp; Fluro Neuro profile as the key dangers.
King Of Light is the hotpot odds on favourite at around $1.55, but looking at the historical profiling of the race there’s a few queries with him. King Of Light maps back in 7th. 10 of the last 13 winners of this race settled in the top 4. Only 1 winner in the last 13 years settled 7th of worse. 0 winners from 38 runners for horses designated as backmarkers and King Of Light is a backmarker. King Of Light is first up off a 259 day break after bit of a setback.
Final Siren, Man Crush &amp; Ginger Baker the knockout chances.</t>
  </si>
  <si>
    <t>Idyllic Prince Stakes (WATC Goodwood Sprint)</t>
  </si>
  <si>
    <t>1300m</t>
  </si>
  <si>
    <t>28 Aug 12.04</t>
  </si>
  <si>
    <t>Oliveanotherday</t>
  </si>
  <si>
    <t>War Machine</t>
  </si>
  <si>
    <t xml:space="preserve">The Heath 1100m G3
Oliveanotherday won all 4 starts last prep by big margins (average over 3L per win), handles all track conditions and meets all the ratings parameter &amp; historical profiling factors needed to win this race. Oliveanotherday won a Flemington jumpout ahead of this prep beating several G1 performers convincingly.
Bridal Waltz is a danger but she carries 55kg here, runners under 57kg have actually only won 1 editions of this from 61 runners at -87% LOT.  She also had her last run in Adelaide and there’s been 0 winners from 14 runners of that profile historically.
War Machine was the other key danger. No runners in the last 15 editions have won this race finishing worse than 7th last start and he ran 11th in the Newmarket and has been poor his past 4 starts. But he has won both of his last two jumpouts at Flemington ahead of this prep, been on speed both times and has run the quickest time of the day both times so he appears forward and so looks the key danger. War Machine tops several ratings parameters including one ratings parameter that has produced 5 winners from 15 runners at 34% POT.
However Oliveanotherday who maps nicely on the fence behind the speed potentially just behind Don’t Hope Do &amp; Bridal Waltz and looks hard to beat.
</t>
  </si>
  <si>
    <t>Memsie Stakes 1400m G1
Jimmysstar maps nicely here in 4th getting a nice run in behind them within striking distance to swoop over the top.
Jimmysstar has been a star trialler this prep running the quickest last 200m of the entire day in both of his trials ahead of this prep. 
He has won first up before at G1 leel over 1100m, but I prfer him first up here at his ideal distance of 1400m.
Looking at some of the dangers, Treasurethe Moment is the key danger. She won this race last year, but I feel from her trials she’s just not quite as sharp this prep. It appears she might need this run a bit more first up than she did last year. 
Angel Capital &amp; Beiwacht are entires, that have only produced 1 winner from 41 runners at -68% LOT.
Angel Capital &amp; Beiwacht also both have under 6 career wins which have only produced 2 winners from 72 runners at -78% LOT.
Angel Capital also comes here off a 21 day break that has produced 0 winners from 25 runners.
Cosmic Crusader on both his ratings &amp; map doesn't profile as well as others.
The favourite for this race has won 7 from the last 15 at 43% POT, and Jimmysstar also tops several ratings parameters including one that has produced 6 winners from 15 runners, so for all those reasons I am keen to be with Jimmysstar here.</t>
  </si>
  <si>
    <t>Blue Door</t>
  </si>
  <si>
    <t>San Domenico Stakes 1100m G3
Blue Door won the G3 Kindergarten Stakes on debut beating The Next Episode who won the $1M Magic Millions Nation 2yo. In the past 15 years no debutante had won The Kindergarten on debut and no filly had won so it was an impressive debut win. Only had the one trial ahead of The Rosebud and ran a gallant 2nd. Expect much more improvement here second up racing a field where most of them are first up. She looks to get an easy lead here in front and can dictate on her own her terms.
From a ratings parameter perspective she tops one rating that has produced 5 winners from 10 editions at 94% POT, and another at a level that has produced 3 winners from 6 races at 138% POT. Rider Tommy Berry has had 3 rides in this race for 2 winners at 130% POT. 
Blue Door rates in the top 2 on almost every important Key Ratings Parameter, and has no negative profilng factors unlike her opposition, so she profiles as the clear one to beat here.</t>
  </si>
  <si>
    <t>San Domenico Stakes</t>
  </si>
  <si>
    <t>1100m</t>
  </si>
  <si>
    <t xml:space="preserve">The Heath </t>
  </si>
  <si>
    <t>First Chorus</t>
  </si>
  <si>
    <t xml:space="preserve">Heatherlie Handicap 1700m LR
7yo+   1 from 85 at -77% LOT (negative)    1,2,3,4,8,9,11,12,13
Tab #1-5    0 from 68   (negative)      1,2,3,4,5
57kg+  1 from 74 at -68% LOT    (negative)   1,2,3,4,5,6,7,8,9,10,11,12,13,14
Last start settled 8th or worse     1 from 94 at -75% LOT   (negative)     1,2,6,8,11,13,15
OHR 1-5   1 from 75 at -97% LOT    (negative)    1,2,3,4,7
KRP top 6   2 from 90 at -97% LOT (negative)    1,7,9,12,14
8 of 13 winners settled in the top 4          2,5,9,16
12 of 13 winners settled in the top 8       2,3,5,9,10,12,13,16
14 of 15 winners  4-6yo                   5,6,7,10,14,15,16
Barriers 1-4   7 from 60 at 105% POT       1,2,9,16
14-21 days since last start    11 from 105 at 65% POT      2,6,9,16
Pace runner   6 from 19 at 154% POT         9,16
Last start finished top 5   All 15 winners at 136% POT    1,3,5,7,8,9,10,13,14,15,16
Last start settled top 7  14 of 15 winners      3,4,5,7,9,10,12,13,16
KRP top 2     7 from 30 at 30% POT                  10,16
KRP top 3     9 from 60 at 87% POT       3,6,16
KRP1     6 from 15 at 115% POT       16
KRP80+  6 from 22 at 46% POT       10,16
Under 57kg   14 of 15 winners    15,16
Fitter on pacers down in the weights who have had a run in the prep have a great record in this race. First Chorus profiles clearly on top here.
Has won 3 of her past 4 starts and only defeat had a very poor jockey. Positive rider change here. Can sit behind the leader and prove too strong here.
Tops one ratings parameter that has produced 6 winners from 15 runners at 115% POT. Meets every ratings parameter &amp; historical profiling parameter required to win this race.
</t>
  </si>
  <si>
    <t>Heatherlie Handicap</t>
  </si>
  <si>
    <t>1700m</t>
  </si>
  <si>
    <t>10.34am</t>
  </si>
  <si>
    <t>Tramway Stakes 1400m G2
6 of the last 7 winners settled in the top 3
Last start settled top 6    14 from 100 at 54% POT    
KRP1   4 from 15 at 56% POT      
OHR110+    7 from 21 at 69% POT   
KRP top 2    6 from 30 at 201% POT   
KRP top 2   6 from 30 at 126% POT     
KRP90+    4 from 14   
Headley Grange clearly profiles on top.
Meets all of the above key ratings parameters and historical profiling factors needed to win this race. 
Won the G1 BTC Cup for us at $13 last prep at double figure odds. Consistent type first up here.
Maps to get a lovely trail here behind the leader and looks a strong chance.</t>
  </si>
  <si>
    <t>10.43am</t>
  </si>
  <si>
    <t>Marhoona</t>
  </si>
  <si>
    <t xml:space="preserve">Concorde Stakes 1000m G2
Marhoona meets virtually every key ratings parameter and historical profiling factor to win this race. Tops some factors and rates in the top 3-4 across all categories.
Marhoona won 2 from 3 first up and had two solid quiet trials in prep for this. Profiles nicely.
10 of the last 11 winners of this race settled in the top 5 in running, and Marhoona maps in the top 5.
Tempted profiles as the key danger but maps a long way back which is a key negative. Has bigger fish to fry later in the carnival so won't be fully wound up for this.
Headwall is coming off a 364 day break and also maps well back, whilst Roselyns Star maps wide and worse than midfield. Kings Secret a knockout hope.
Marhoona meets virtually every key ratings parameter and historical profiling factor to win this race. Has won 2 from 3 first up and had two solid quiet trials in prep for this. Profiles nicely.
Tempted profiles as the key danger but maps a long way back which is a key negative. Has bigger fish to fry later in the carnival so won't be fully wound up for this.
Headwall is coming off a 364 day break and also maps well back, whilst Roselyns Star maps wide. Kings Secret a knockout hope.
</t>
  </si>
  <si>
    <t>Chelmsford Stakes 1600m G2
13 of the last 15 winners of this race at around 100% POT essentially came out of the Winx Stakes G1 first up, and came into this race second up.
This historical profiling initially narrows the field down to Lindermann, Ceolwulf, Green Spaces &amp; Fangirl.
Fangirl was ordinary first up, is an 8yo mare now and looks past her best. Green Spaces is being targeted for the Cups and is still not near being fully wound up.
Ceolwulf was $1.75 favourite in this race last year and ran 4th beaten 2.7L. Is being targeted at the King Charles which he has won the past 2 years, and blinkers are still off here. Last 3 campaigns has had 9 runs for 2 wins, and they were both when the blinkers were on.
That leaves us with Lindermann who we backed win this race last year here at $12
Lindermann ran 9th beaten 7.5L in the Winx Stakes first up, but he finished 10th beaten 8.3L first up in the race last year, and then won this race for us second up. 
11 of the past 12 winners of this race have settled in the top 4, with 5 of them leading. Lindermann looks to get a very soft lead in front here to dictate, and profiles as the one to beat again here.
Chris Waller has trained 8 of the past 15 winners. Nash Rawiller has had 7 rides for 3 winners at 216% POT. So it’s all pointing to Lindermann repeating again here.</t>
  </si>
  <si>
    <t>Tramway Stakes</t>
  </si>
  <si>
    <t>Concorde Stakes</t>
  </si>
  <si>
    <t>11.45am</t>
  </si>
  <si>
    <t>Genesis Runner</t>
  </si>
  <si>
    <t xml:space="preserve">Ming Dynasty Quality Hcp 1400m G3
All of the last 8 winners settled in the top 6   
All 8 winners between $10-$29k average prizemoney per start    
All 8 winners drew single digit barriers    
No 1400m runs    7 from 41   
G3 or LR last start   7 from 32 at 45% POT   
Last start QLTY    5 from 23 at 30% POT     
Last start Randwick or Rosehill 6 from 44     
Tops key rating parameter   3 from 8 at 44% POT    
Genesis Runner meets every key ratings parameter required to win this race, including topping one parameter that has produced 3 winners from 8 runners at 44% POT.
Genesis Runner also meets all of the key historical profiling factors noted above.
Genesis Runner is a 3yo colt with 3 career starts. Got well back and flew home for 4th on debut at Newcastle running the 2nd qucikest last 200m of the day. Then won second start at Newcastle by 2.4L again running the 2nd quickest last 200m of the day. Ran a good 2nd first up in the G3 Up &amp; Coming racing against fitter horses and running the best late sectionals in the race. Maps to get a nice run on the fence here not far off the pace and looks a strong chance. </t>
  </si>
  <si>
    <t>Sass Appeal</t>
  </si>
  <si>
    <t xml:space="preserve">Tontonan Stakes 1400m LR
4 &amp; 5yo   12 of 15 winners      
7-15 career starts    10 from 67 at 51% POT    
2-6 career wins   14 from 135 at 13% POT 
Last start favourite 5 from 29 at 39% POT    
Sass Appeal looks a G1 class mare in the making. She is a 4yo mare by So You Think trained by Danny O'Brien.
She ran 2nd on debut and then won her next 5 starts, including the LR 1400m Desirable Stakes at Flemington by 2.4L and the G2 1600m Kewney Stakes at Flemington by 2.5L running impressive sectionals both times (+9.6 and +4.8 last 800m).
Won nicely first up and then forgiving her second up run when 4th on a rain affected surface at Caulfield.
She meets all of the key historical and key race parameters required to win this race, including being the only runner in the race with under 16 career starts and one of only two last start favourites.
Has won 4 from 4 at Flemington on dry tracks, maps nicely up on speed here and is the one to beat.
</t>
  </si>
  <si>
    <t>Bassett Babe</t>
  </si>
  <si>
    <t xml:space="preserve">W H Wylie Handicap 1100m LR
5 of the last 11 winners settled in the top 4 in running   
All 15 winners carried under 57kg   15 winners from 138 runners at 146% POT 
Finished top 2 last start    8 winners from 59 runners at 117% POT        
Last start HCP   12 winners from 112 runners at 195% POT        
Bassett Babe is a promising mare with plenty of talent. Led and won her first two starts in dominant fashion, then led and ran 3rd at G3 level behind G1 performer Point Barrow, and beating home 3 G3 winners.
Won well first up and showed she wasn't one-dimensional by coming from well back in running. Maps beautifully to trail behind the leader here.
Rates well and profiles nicely as the type of mare that wins this race historically, meeting all of the above key criteria.
</t>
  </si>
  <si>
    <t>12.03pm</t>
  </si>
  <si>
    <t>8.38am</t>
  </si>
  <si>
    <t>Ming Dynasty Quality Hcp</t>
  </si>
  <si>
    <t xml:space="preserve">Tontonan Stakes </t>
  </si>
  <si>
    <t>W H Wylie Handicap</t>
  </si>
  <si>
    <t>Ballarat</t>
  </si>
  <si>
    <t>Al Duca</t>
  </si>
  <si>
    <t>Gold Nugget 1600m OPN
All 8 winners settled in the top 4 in running   
All 8 winners 4yo-7yo   
All 8 winners Barriers 1-7     
All 8 winners 13-22 days to last start    
All 8 winners 10-27 career starts   
2nd up   4 from 15 at 11% POT   
All 8 winners 1400m-1700m last start  
All 8 winners 1200-1600m second last start  
All 8 winners Caulfield or Moonee Valley last start  
All 8 winners ran at VIC Metro last start 
KRP top 4   7 from 32 at 26% POT   
KRP 100+    7 of 8 winners    
KRP top 6   7 of 8 winners    
KRP80+  7 of 8 winners   
KRP top 6   7 of 8 winners  
KRPtop 6    7 of 8 winners   
Win% top 4    7 from 32 at 26% POT   
KRP top 6   7 of 8 winners    
KRP&lt;15  All 8 winners 
KRP top 6  7 of 8 winners  
KRP100+  7 of 8 winners   
KRP top 5   7 of 8 winners  
KRP top 6    7 of 8 winners   
Al Duca meets absolutely every single historical profiling &amp; ratings parameter requirement needed to win this race.
Al Duca has had 23 starts for 8 wins and 8 second placings. Consistent type who is second up here, and has won his past two second up runs. Won the LR Anniversary Vase at Flemington last prep.
Al Duca is trained by A&amp;S Freedman, and maps to get a beautiful trail on speed here from barrier 1, with top jockey Damian Lane aboard. Damian Lane has ridden him 3 times for 2 wins and a close 2nd.
Al Duca raced 3 and 4 wide no cover first up when 8th in a forgiveable first up run. Another Wil ran 9th in that race, then came out and ran 3rd in the hot G1 Makybe Diva Stakes last week. 
Al Duca is an on pacer, from an inside gate, coming off the ideal lead up run parameters, and tops most of the key ratings parameters needed to win this race. Looks a great bet.</t>
  </si>
  <si>
    <t>Gold Nugget</t>
  </si>
  <si>
    <t>17 Sept 3.45pm</t>
  </si>
  <si>
    <t>18 Sept 10.16am</t>
  </si>
  <si>
    <t>Underwood Stakes 1800m G1
12 of 13 winners settled in the top 5     
All 15 winners from 129 runners at 47% POT 2nd up or 3rd up     
All 15 winners from 129 runners at 47% POT  last start 1400 or 1600   
10 from 48   last start finished top 2   
All 15 winners from 134 at 42% POT     G1 or G2 last start       
14 from 124 at 51% POT   G1 or G2 second last start   
13 from 59 at 44% POT   last start SP under $8   
KRP top 3    9 from 45 at 13% POT    
KRP70+   8 from 39 at 27% POT    
KRP top 4    13 from 60 at 41% POT   
KRP top 5    13 from 75   
KRP&gt;16   14 from 88     
KRP top 4    13 from 60 at 25% POT    
KRP60+   13 from 68 at 11% POT     
KRP1-2    6 from 30      
KRP1-2    7 from 30 at 51% POT    
KRP1-2   5 from 30 at 42% POT   
Lindermann profiles clearly on top with the perfect profile for this race. Meets every historical profiling &amp; ratings parameter factor needed to win this race.
Led all the way to comfortably win the G2 Chelmsford Stakes for us by 2L last start. Maps to dictate here easily again under no pressure.
Only slight concern is regular rider Nash Rawiller is not aboard, with Blake Shinn taking the reins.
Is the type of horse who is very hard to beat when he is in form and looks well placed here. Clearly the one to beat.</t>
  </si>
  <si>
    <t>Underwood Stakes</t>
  </si>
  <si>
    <t>1800m</t>
  </si>
  <si>
    <t>11.16am</t>
  </si>
  <si>
    <t>Joliestar</t>
  </si>
  <si>
    <t>Ninja</t>
  </si>
  <si>
    <t>The Shorts 1100m G2
KRP top 2   10 from 26 at 97% POT     1,2
KRP70+     11 from 34 at 64% POT    1,2,3
KRP top 3   12 from 39 at 60% POT   1,2,3
KRP1   7 from 13 at 61% POT     2
KRP top 3    11 from 39 at 9% POT   1,2,3
KRP&lt;6    9 from 26 at 17% POT   1,2,3
KRP100+   8 from 18 at 43% POT   1,2,3
KRP top 3   9 from 39 at 10% POT   1,2,3
KRP 3-12   11 from 48 at 8% POT   1,2,3
The ratings &amp; historical profiling narrows this race down to 3.
Joliestar profiles and rates on top. 5 time G1 winning mare. Won this race last year first up by 1.3L easily after racing wide no cover throughout. She's well in at the weights and the one to beat.
Ninja looms as the big danger. Is trialling and racing very well.
Only issue with both Joliestar &amp; Ninja is their map, but when reviewing the race many winners of this event race handy/mid and wide and win, it seems to suit that style.
Headwall is also a key threat, however looks a risk second up after a huge first up run off a long break, and being a backmarker, I'm happy to back the other two to beat him today.</t>
  </si>
  <si>
    <t>The Shorts</t>
  </si>
  <si>
    <t>23 Sept 7.41pm</t>
  </si>
  <si>
    <t>Golden Rose Stakes 1400m G1
All of the last 15 winners were TAB/Horse/Official Handicap Ratings #1-5
None of the ratings or historical assessment give any reason to suggest the same won't happen this year.
From a map perspective, all 15 winners were assessed in the top 10 positions in run, and all 15 settled no worse than 6th at their last start. 2 &amp; 3 fail on both these parameters.
This leaves Warwoven, Guest House &amp; St Gotthard
St Gotthard fails on 2 key negatives: 3 career starts (negative)   1/23 at -71% LOT &amp; KRP 19+   2/76 at -87% LOT     
Interesting side note. Waller has won 4 Golden Rose's. Mcdonald has won 3 Golden Rose's. But they've never won one as a trainer/jockey combo together (St Gotthard).
Guest House fails one key negative: Total Prize Earnings Over $600k (negative) 2/29 at -71% LOT. Also doesn't come out of the standard Run To The Rose leadup.
Guest House is a danger but is a short price and not an ideal leadup.
St Gotthard winning wouldn't surprise with strong ratings, but with the key negatives combined with a map to get potentially caught 3 wide are concerns.
Warwoven maps very nicely in a beautiful trail behind the leader on the rails. Most winners of this race find the fence more often than not. He won his first 2 starts easily as a 2yo then was hot favourite for the Magic Millions but had a setback and was scratched. Won the G3 Pago Pago comfortably, then raced 3 wide throughout from a wide gate in the G1 Golden Slipper and was only beaten 3L. Won the G2 Run To The Rose key leadup last start. Looks the one to beat.</t>
  </si>
  <si>
    <t>Golden Rose Stakes</t>
  </si>
  <si>
    <t>12.20pm</t>
  </si>
  <si>
    <t>Surfin' Bird</t>
  </si>
  <si>
    <t xml:space="preserve">The strongest race-specific finding is the advantage to runners settling forward: all of the past 8 winners of this race settled in the top three, and nine of the last thirteen winners settled in the top two. Predicted Pace or Handy runners won 11 of 53 historical starts, compared with just 1 of 75 for predicted Back runners. This is a major influence on the assessment for this race and we backed the winner last year on the same premise.
Savitri has the broadest combination of forward position, leading KRP measures and strong recent-performance qualifiers. Maps to get a lovely trail here. Has won 4 from 8. Led and won last start by 3.2L running +11.9L above standard.
Surfin Bird is the closest challenger, with the strongest current database assessment and maps to lead here. Has won 5 from 10. Had 2 starts over 1600m for 2 wins including the $500k Magic Millions National Classic. Solid 4th first up to Lazzura.
Astral Flame maps 2nd but first up off a 182 day break and has been scratched the past 2 weeks. Perfect Ten maps 4th but comes here off a 63 day break and much prefers a wet track.
On Display is hard in the market but hasn't won for over a year, maps back &amp; wide no cover and faces several other negative profiling factors.
</t>
  </si>
  <si>
    <t>Savitri</t>
  </si>
  <si>
    <t>9.15am</t>
  </si>
  <si>
    <t>Bridal Waltz</t>
  </si>
  <si>
    <t xml:space="preserve">Bridal Waltz maps to lead on the fence here on an average tempo. Meets virtually every one of top 25 positive ratings parameter &amp; historical factors required to win this race, whilst featuring in none of the 30+ negative factors.
Danger Point Barrow maps to settle a long last. On the profiling in her last start she was suited and profiled on top, but here the winner of this race has settled in the top 2 the past 3 years. 
Point Barrow narrowly beat Bridal Waltz last start, but Melham may have ridden Bridal Waltz too cute when in front last start, and the profiling and map favoured Point Barrow there, whereas it all favours Bridal Waltz here.
Bridal Waltz is a consistent sprinter with 4 wins &amp; 7 placings from here last 12 starts. Was 2nd beaten a nose at G1 level 3 starts ago, Hard to beat here.
</t>
  </si>
  <si>
    <t>Northwood Plume Stakes</t>
  </si>
  <si>
    <t>9 Oct 11.54am</t>
  </si>
  <si>
    <t>Paradoxium</t>
  </si>
  <si>
    <t>Paradoxium rates clearly on top here. Doesn't feature in any of the 35 most prominent negative historical factors for this race, and features in all the key positive historical factors required to win.
Paradoxium is top 2 in most key ratings parameters required to win this race, that have produced 5 winners from 15 runners and 10 winners from 28 runners.
Paradoxium maps to lead here on the fence and control the tempo with Blessed Eagle outside, or could take a trail if the speed outside wanted to push forward.
Paradoxium won the G2 Todman Stakes as a 2yo, the key leadup race for the Golden Slipper. Then sat 3 wide no cover in the G1 Golden Slipper. Returned to win the Poseidon in good style. 
Main danger Satono Glow also maps top 2 in most key ratings parameters, but maps to settle last and does feature in several of the negative historical factors for this race.
The Machine Gun is a talented colt at odds but maps back &amp; wide here.</t>
  </si>
  <si>
    <t>Roman Consul Stakes</t>
  </si>
  <si>
    <t>4.02pm</t>
  </si>
  <si>
    <t>Lindermann maps to lead comfortably here on an average tempo.
Won the G2 Chelmsford Stakes for us two starts ago by 2L for the second year in a row.
Failed last start but didn't have regular rider Nash Rawiller, was at Caulfield, set a strong +6.6 tempo, and pulled up with a minor throat issue.
Won this race by 2.4L last year beating similar horses. Won the Craven Plate by 2.25L also last year next start beating similar horses.
Has 5 ratings from his last 10 starts that beat all of this field's peak runs comfortably by between 2-4L.
Can mix form but is a simple case of if he runs to his standard quality, he wins.
He likely either wins or tails off. Laying Lindermann to place could be an option as a saver.</t>
  </si>
  <si>
    <t>Hill Stakes</t>
  </si>
  <si>
    <t>1900m</t>
  </si>
  <si>
    <t>Amplify is a solid staying mare who ran 4th in the G3 Newcastle Gold Cup behind Aethelwulf and then ran 2nd beaten a head by So You Are in the G3 Colin Stephen Quality beating Bella Montagna.
Drops in grade here to a Listed race in QLD to get a black type win.
Trained by Ciaron Maher her ratings are on an upward spiral and her past 2-3 ratings are well above those of her competitors.
Amplify maps to get a nice run one off the fence with cover ridden by Angela Jones.
Amplify meets virtually all of the key ratings parameters needed to win this race, and has none of the top 15 negative factors. Her key dangers do have several negative factors. Profiles as a nice bet here.</t>
  </si>
  <si>
    <t>Queensland Cup</t>
  </si>
  <si>
    <t>2400m</t>
  </si>
  <si>
    <t>Amplify</t>
  </si>
  <si>
    <t>8.44am</t>
  </si>
  <si>
    <t>So You Pence</t>
  </si>
  <si>
    <t xml:space="preserve">Chidiac ran 3rd beaten 0.9L in this race last year, then won the Country Championships final in the Autumn followed by the G3 Hawkesbury Crown. Set for this first up, trained by B Cavanough who won this race in 2020, and James Mcdonald aboard.
Profiles very well for this topping several key ratings parameters needed to win this race including </t>
  </si>
  <si>
    <t xml:space="preserve">So You Pence ran 5th in this race last year, but is going better now with 2 career best wins at her past two starts. Trained by M Dale who won this race 3 years ago.
</t>
  </si>
  <si>
    <t>The Kosciuszko</t>
  </si>
  <si>
    <t>8.42am</t>
  </si>
  <si>
    <t>Marhoona carries none of the 17 negative profiling &amp; rating factors for this race.
Marhoona qualifies in 16 of the 19 most prominent positive profiling &amp; rating factors for this race.
Tops 2 ratings factors that have produced 9 winners from 30 runners at 28% POT
Tops another at a figure that has produced 8 winners from 22 runners at 36% POT.
Marhoona was a G1 Golden Slipper winner as a 2yo and a G1 Galaxy winner as a 3yo. Sat 3 wide throughout last start and ran 3rd to Tempted &amp; Savvy Hallie who both run in The Everest today.</t>
  </si>
  <si>
    <t>8.41am</t>
  </si>
  <si>
    <t>King Of Light</t>
  </si>
  <si>
    <t>King Of Light features in the top 7 most important positive historical profiling &amp; key ratings parameters required to win this race.
Tops 4 key ratings parameters required to win this race with 2 separate figures that have produced 5 winners from 15 at 45% POT, 6 winners from 19 at 29% POT and 9 winners from 47 at 53% POT.
Has won 6 from 7 starts and looks hard to beat here.</t>
  </si>
  <si>
    <t>Sydney Stakes</t>
  </si>
  <si>
    <t>2.39pm</t>
  </si>
  <si>
    <t>Proxima Dea</t>
  </si>
  <si>
    <t xml:space="preserve">Proxima Dea has won 4 from 4. She has come off very quick tempos and very slow tempos in her wins. Has won on bone dry Good 2s and very wet Heavy 12s. She finishes off strongly and gives the impression the further the better. She’s won on debut, and off a 42 day break, but comes here off a 14 day break. She’s led and won she’s settled midfield and won. Ridden by Zac Lloyd she looks bombproof and a nice bet.
Fillies in the last 14 years have won 3 from 22. 
13 of the last 14 winners ran 1st or 2nd at their last start. 
On the ratings the fillies have a clear edge. Stormy Marco maps to get well back on a slow tempo. 
Interestingly Chris Waller has an ordinary record in the race (for him). Just 1 winner at 
$2.70 from 20 runners. 
Whilst David Payne trainer of Proxima Dea has had 2 winners from 9 runners including filly Montefilia. 
Whilst raw ratings have Global Goal's Flight Stakes win 2L better than anything any other runner has done, they ran 8L below standard in that Flight Stakes. Slow out and slow home. De Armas ran a close 2nd there then 4th beaten 3L at Caulfield. I'm not convinced about the  strength of that form despite the rating. I feel it's a questionable form race. But maybe this will be is as well. 
Global Goal comes off a 21+ day break which has produced 1 winner from 17 runners at 76% LOT. Proxima Dea has no negative factors.
Proxima Dea looks a strong betting proposition here. </t>
  </si>
  <si>
    <t>Unhinged</t>
  </si>
  <si>
    <t>Unhinged rates &amp; profiles as the one to beat here. Since they started riding him cold he’s put together 2 impressive 1400m wins at Kembla Grange &amp; Rosehill. He’s run 7L+ above standard time for the last 800m in both wins and was the quickest last 800m of the day in both wins so looks very promising.
Trainer Chris Waller has had 5 winners from 16 runners at 55% POT in this race, and won it easily in 3 of the past 5 years. Rider James Macdonald has won it twice.
Unhinged is 5th up which has the best betting profile at 50% POT. He has no negative profile or ratings parameters.
Conquer The World also profiles very strongly for this. His closing sectionals and ratings in all 3 runs have been excellent including his 6L dominant win last start.
Only negative profiling parameter is he rain in a maiden last start, but this is a weaker class Carbine Club than most years, and his dominant 6L win in quick time negates that.
Both runners rate highly including meeting criteria that have produced 9 winners from 30 runners at 44% POT and 10 winners from 34 runners at 48% POT</t>
  </si>
  <si>
    <t>Conquer The World</t>
  </si>
  <si>
    <t>3.32pm</t>
  </si>
  <si>
    <t>Skua</t>
  </si>
  <si>
    <t xml:space="preserve">Looking at the leadup races, the Spring Champion was run 1.5L below standard, the Norman Robinson was 8L below standard, the Geelong Classic was 11L below standard, but the Vase was 3.2L above standard.
Most importantly in the Vase they ran 12L above standard for the first half, and the horse that led under pressure the whole way was Skua and stuck on very well for 2nd.  Bred to stay, same sire and similar breeding lines to Observer who won this race for Maher &amp; Godolphin last year, He’s drawn wide but he’s drawn just outside Quick Finish who should lead, so I can see him getting across following it and hopefully ending up in a nice trail and looks a great each way value bet. One of the only runners who has proven to handle pressure in what should be a strongly run Derby with the full field. 
Skua is in his second prep, comes here fit 6th up, comes out of the strongest lead up race, has the best trainer Maher, top staying jockey John Allen who won the Caulfield Cup this year, has many positive ratings and parameter factors going into this race and importantly no negative factors.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</si>
</sst>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_-;\-&quot;$&quot;* #,##0_-;_-&quot;$&quot;* &quot;-&quot;_-;_-@_-"/>
    <numFmt numFmtId="165" formatCode="d/mm/yyyy;@"/>
    <numFmt numFmtId="166" formatCode="0.0"/>
    <numFmt numFmtId="167" formatCode="0.0%"/>
    <numFmt numFmtId="168" formatCode="d/m/yy;@"/>
    <numFmt numFmtId="169" formatCode="d/mm/yy;@"/>
  </numFmts>
  <fonts count="9" x14ac:knownFonts="1">
    <font>
      <sz val="11"/>
      <color theme="1"/>
      <name val="Calibri"/>
      <family val="2"/>
      <scheme val="minor"/>
    </font>
    <font>
      <sz val="11"/>
      <color theme="1"/>
      <name val="Calibri"/>
      <family val="2"/>
      <scheme val="minor"/>
    </font>
    <font>
      <b/>
      <sz val="12"/>
      <name val="Calibri"/>
      <family val="2"/>
      <scheme val="minor"/>
    </font>
    <font>
      <sz val="10"/>
      <color theme="1"/>
      <name val="Arial"/>
      <family val="2"/>
    </font>
    <font>
      <sz val="12"/>
      <name val="Calibri"/>
      <family val="2"/>
      <scheme val="minor"/>
    </font>
    <font>
      <sz val="11"/>
      <name val="Calibri"/>
      <family val="2"/>
      <scheme val="minor"/>
    </font>
    <font>
      <sz val="8"/>
      <name val="Calibri"/>
      <family val="2"/>
      <scheme val="minor"/>
    </font>
    <font>
      <b/>
      <sz val="11"/>
      <name val="Calibri"/>
      <family val="2"/>
      <scheme val="minor"/>
    </font>
    <font>
      <b/>
      <sz val="11"/>
      <name val="Calibri"/>
      <family val="2"/>
    </font>
  </fonts>
  <fills count="20">
    <fill>
      <patternFill patternType="none"/>
    </fill>
    <fill>
      <patternFill patternType="gray125"/>
    </fill>
    <fill>
      <patternFill patternType="solid">
        <fgColor rgb="FF00B0F0"/>
        <bgColor rgb="FF00CCFF"/>
      </patternFill>
    </fill>
    <fill>
      <patternFill patternType="solid">
        <fgColor rgb="FF92D050"/>
        <bgColor indexed="64"/>
      </patternFill>
    </fill>
    <fill>
      <patternFill patternType="solid">
        <fgColor rgb="FFFF0000"/>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2D050"/>
        <bgColor rgb="FF00CCFF"/>
      </patternFill>
    </fill>
    <fill>
      <patternFill patternType="solid">
        <fgColor rgb="FFFFFF00"/>
        <bgColor rgb="FF00CCFF"/>
      </patternFill>
    </fill>
    <fill>
      <patternFill patternType="solid">
        <fgColor theme="7" tint="0.79998168889431442"/>
        <bgColor rgb="FF00CCFF"/>
      </patternFill>
    </fill>
    <fill>
      <patternFill patternType="solid">
        <fgColor theme="5" tint="0.39997558519241921"/>
        <bgColor rgb="FF00CCFF"/>
      </patternFill>
    </fill>
    <fill>
      <patternFill patternType="solid">
        <fgColor theme="5" tint="0.59999389629810485"/>
        <bgColor rgb="FF00CCFF"/>
      </patternFill>
    </fill>
    <fill>
      <patternFill patternType="solid">
        <fgColor theme="5" tint="0.79998168889431442"/>
        <bgColor rgb="FF00CCFF"/>
      </patternFill>
    </fill>
    <fill>
      <patternFill patternType="solid">
        <fgColor rgb="FF00B0F0"/>
        <bgColor indexed="64"/>
      </patternFill>
    </fill>
    <fill>
      <patternFill patternType="solid">
        <fgColor rgb="FFFFC000"/>
        <bgColor indexed="64"/>
      </patternFill>
    </fill>
    <fill>
      <patternFill patternType="solid">
        <fgColor rgb="FF00B050"/>
        <bgColor indexed="64"/>
      </patternFill>
    </fill>
    <fill>
      <patternFill patternType="solid">
        <fgColor theme="8" tint="0.39997558519241921"/>
        <bgColor rgb="FF00CCFF"/>
      </patternFill>
    </fill>
    <fill>
      <patternFill patternType="solid">
        <fgColor theme="5"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s>
  <cellStyleXfs count="4">
    <xf numFmtId="0" fontId="0" fillId="0" borderId="0"/>
    <xf numFmtId="9" fontId="1" fillId="0" borderId="0" applyFont="0" applyFill="0" applyBorder="0" applyAlignment="0" applyProtection="0"/>
    <xf numFmtId="0" fontId="1" fillId="0" borderId="0"/>
    <xf numFmtId="0" fontId="3" fillId="0" borderId="0"/>
  </cellStyleXfs>
  <cellXfs count="64">
    <xf numFmtId="0" fontId="0" fillId="0" borderId="0" xfId="0"/>
    <xf numFmtId="0" fontId="5" fillId="0" borderId="0" xfId="0" applyFont="1"/>
    <xf numFmtId="168" fontId="7" fillId="2" borderId="1" xfId="0" applyNumberFormat="1"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2" fontId="2" fillId="8" borderId="0" xfId="0" applyNumberFormat="1" applyFont="1" applyFill="1" applyAlignment="1">
      <alignment horizontal="center"/>
    </xf>
    <xf numFmtId="2" fontId="2" fillId="0" borderId="0" xfId="0" applyNumberFormat="1" applyFont="1" applyAlignment="1">
      <alignment horizontal="center"/>
    </xf>
    <xf numFmtId="168" fontId="8"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2"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2"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2" fontId="7" fillId="9" borderId="1" xfId="0" applyNumberFormat="1" applyFont="1" applyFill="1" applyBorder="1" applyAlignment="1">
      <alignment horizontal="center" vertical="center"/>
    </xf>
    <xf numFmtId="0" fontId="7" fillId="9" borderId="1" xfId="0" applyFont="1" applyFill="1" applyBorder="1" applyAlignment="1">
      <alignment horizontal="center" vertical="center"/>
    </xf>
    <xf numFmtId="0" fontId="7" fillId="10" borderId="1" xfId="0" applyFont="1" applyFill="1" applyBorder="1" applyAlignment="1">
      <alignment horizontal="center" vertical="center" wrapText="1"/>
    </xf>
    <xf numFmtId="2" fontId="7" fillId="11" borderId="3" xfId="0" applyNumberFormat="1" applyFont="1" applyFill="1" applyBorder="1" applyAlignment="1">
      <alignment horizontal="center" vertical="center" wrapText="1"/>
    </xf>
    <xf numFmtId="2" fontId="7" fillId="12" borderId="1" xfId="0" applyNumberFormat="1" applyFont="1" applyFill="1" applyBorder="1" applyAlignment="1">
      <alignment horizontal="center" vertical="center" wrapText="1"/>
    </xf>
    <xf numFmtId="2" fontId="7" fillId="13" borderId="1" xfId="0" applyNumberFormat="1" applyFont="1" applyFill="1" applyBorder="1" applyAlignment="1">
      <alignment horizontal="center" vertical="center" wrapText="1"/>
    </xf>
    <xf numFmtId="2" fontId="7" fillId="14" borderId="1" xfId="0" applyNumberFormat="1" applyFont="1" applyFill="1" applyBorder="1" applyAlignment="1">
      <alignment horizontal="center" vertical="center" wrapText="1"/>
    </xf>
    <xf numFmtId="2" fontId="7" fillId="14" borderId="3" xfId="0" applyNumberFormat="1" applyFont="1" applyFill="1" applyBorder="1" applyAlignment="1">
      <alignment horizontal="center" vertical="center" wrapText="1"/>
    </xf>
    <xf numFmtId="2" fontId="7" fillId="14" borderId="4" xfId="0" applyNumberFormat="1" applyFont="1" applyFill="1" applyBorder="1" applyAlignment="1">
      <alignment horizontal="center" vertical="center" wrapText="1"/>
    </xf>
    <xf numFmtId="2" fontId="7" fillId="12" borderId="3" xfId="0" applyNumberFormat="1" applyFont="1" applyFill="1" applyBorder="1" applyAlignment="1">
      <alignment horizontal="center" vertical="center" wrapText="1"/>
    </xf>
    <xf numFmtId="168" fontId="4" fillId="0" borderId="3" xfId="0" applyNumberFormat="1" applyFont="1" applyBorder="1" applyAlignment="1">
      <alignment horizontal="center" vertical="center"/>
    </xf>
    <xf numFmtId="166" fontId="4" fillId="0" borderId="3" xfId="0" applyNumberFormat="1" applyFont="1" applyBorder="1" applyAlignment="1">
      <alignment horizontal="center" vertical="center"/>
    </xf>
    <xf numFmtId="167" fontId="4" fillId="0" borderId="3" xfId="0" applyNumberFormat="1" applyFont="1" applyBorder="1" applyAlignment="1">
      <alignment horizontal="center" vertical="center"/>
    </xf>
    <xf numFmtId="164" fontId="4" fillId="0" borderId="3" xfId="0" applyNumberFormat="1" applyFont="1" applyBorder="1" applyAlignment="1">
      <alignment horizontal="center" vertical="center"/>
    </xf>
    <xf numFmtId="2" fontId="5" fillId="0" borderId="0" xfId="0" applyNumberFormat="1" applyFont="1"/>
    <xf numFmtId="2" fontId="7" fillId="9" borderId="1" xfId="0" applyNumberFormat="1" applyFont="1" applyFill="1" applyBorder="1" applyAlignment="1">
      <alignment horizontal="center" vertical="center" wrapText="1"/>
    </xf>
    <xf numFmtId="169" fontId="4" fillId="0" borderId="3" xfId="0" applyNumberFormat="1" applyFont="1" applyBorder="1" applyAlignment="1">
      <alignment horizontal="center" vertical="center"/>
    </xf>
    <xf numFmtId="0" fontId="8" fillId="2" borderId="5" xfId="0" applyFont="1" applyFill="1" applyBorder="1" applyAlignment="1">
      <alignment horizontal="center" vertical="center"/>
    </xf>
    <xf numFmtId="0" fontId="4" fillId="0" borderId="0" xfId="0" applyFont="1" applyAlignment="1">
      <alignment horizontal="center"/>
    </xf>
    <xf numFmtId="2" fontId="4" fillId="0" borderId="0" xfId="0" applyNumberFormat="1" applyFont="1" applyAlignment="1">
      <alignment horizontal="center"/>
    </xf>
    <xf numFmtId="0" fontId="4" fillId="17" borderId="0" xfId="0" applyFont="1" applyFill="1" applyAlignment="1">
      <alignment horizontal="center"/>
    </xf>
    <xf numFmtId="0" fontId="4" fillId="0" borderId="0" xfId="0" applyFont="1" applyAlignment="1">
      <alignment horizontal="left"/>
    </xf>
    <xf numFmtId="167" fontId="4" fillId="0" borderId="3" xfId="1" applyNumberFormat="1" applyFont="1" applyBorder="1" applyAlignment="1">
      <alignment horizontal="center" vertical="center"/>
    </xf>
    <xf numFmtId="2" fontId="4" fillId="0" borderId="0" xfId="0" applyNumberFormat="1" applyFont="1"/>
    <xf numFmtId="0" fontId="4" fillId="0" borderId="0" xfId="0" applyFont="1"/>
    <xf numFmtId="0" fontId="4" fillId="15" borderId="0" xfId="0" applyFont="1" applyFill="1" applyAlignment="1">
      <alignment horizontal="center"/>
    </xf>
    <xf numFmtId="0" fontId="4" fillId="4" borderId="0" xfId="0" applyFont="1" applyFill="1" applyAlignment="1">
      <alignment horizontal="center"/>
    </xf>
    <xf numFmtId="0" fontId="4" fillId="16" borderId="0" xfId="0" applyFont="1" applyFill="1" applyAlignment="1">
      <alignment horizontal="center"/>
    </xf>
    <xf numFmtId="49" fontId="4" fillId="0" borderId="0" xfId="0" applyNumberFormat="1" applyFont="1" applyAlignment="1">
      <alignment horizontal="center"/>
    </xf>
    <xf numFmtId="0" fontId="5" fillId="0" borderId="0" xfId="0" applyFont="1" applyAlignment="1">
      <alignment horizontal="center"/>
    </xf>
    <xf numFmtId="9" fontId="4" fillId="0" borderId="0" xfId="1" applyFont="1" applyAlignment="1">
      <alignment horizontal="center"/>
    </xf>
    <xf numFmtId="0" fontId="4" fillId="0" borderId="0" xfId="0" applyFont="1" applyAlignment="1">
      <alignment horizontal="center" wrapText="1"/>
    </xf>
    <xf numFmtId="2" fontId="7" fillId="18" borderId="1" xfId="0" applyNumberFormat="1" applyFont="1" applyFill="1" applyBorder="1" applyAlignment="1">
      <alignment horizontal="center" vertical="center" wrapText="1"/>
    </xf>
    <xf numFmtId="2" fontId="7" fillId="18" borderId="1" xfId="0" applyNumberFormat="1" applyFont="1" applyFill="1" applyBorder="1" applyAlignment="1">
      <alignment horizontal="center" vertical="center"/>
    </xf>
    <xf numFmtId="0" fontId="7" fillId="18" borderId="1" xfId="0" applyFont="1" applyFill="1" applyBorder="1" applyAlignment="1">
      <alignment horizontal="center" vertical="center" wrapText="1"/>
    </xf>
    <xf numFmtId="2" fontId="7" fillId="11" borderId="1" xfId="0" applyNumberFormat="1" applyFont="1" applyFill="1" applyBorder="1" applyAlignment="1">
      <alignment horizontal="center" vertical="center"/>
    </xf>
    <xf numFmtId="0" fontId="7" fillId="11" borderId="1" xfId="0" applyFont="1" applyFill="1" applyBorder="1" applyAlignment="1">
      <alignment horizontal="center" vertical="center" wrapText="1"/>
    </xf>
    <xf numFmtId="2" fontId="7" fillId="14" borderId="1" xfId="0" applyNumberFormat="1" applyFont="1" applyFill="1" applyBorder="1" applyAlignment="1">
      <alignment horizontal="center" vertical="center"/>
    </xf>
    <xf numFmtId="0" fontId="7" fillId="14" borderId="1" xfId="0" applyFont="1" applyFill="1" applyBorder="1" applyAlignment="1">
      <alignment horizontal="center" vertical="center" wrapText="1"/>
    </xf>
    <xf numFmtId="0" fontId="7" fillId="0" borderId="0" xfId="0" applyFont="1" applyAlignment="1">
      <alignment horizontal="center"/>
    </xf>
    <xf numFmtId="0" fontId="7" fillId="0" borderId="2" xfId="0" applyFont="1" applyBorder="1" applyAlignment="1">
      <alignment horizontal="center" vertical="top" wrapText="1"/>
    </xf>
    <xf numFmtId="0" fontId="7" fillId="5" borderId="2" xfId="0" applyFont="1" applyFill="1" applyBorder="1" applyAlignment="1">
      <alignment horizontal="center" vertical="top" wrapText="1"/>
    </xf>
    <xf numFmtId="167" fontId="4" fillId="0" borderId="0" xfId="1" applyNumberFormat="1" applyFont="1" applyAlignment="1">
      <alignment horizontal="center"/>
    </xf>
    <xf numFmtId="2" fontId="5" fillId="0" borderId="0" xfId="0" applyNumberFormat="1" applyFont="1" applyAlignment="1">
      <alignment horizontal="center"/>
    </xf>
    <xf numFmtId="2" fontId="4" fillId="0" borderId="0" xfId="1" applyNumberFormat="1" applyFont="1" applyAlignment="1">
      <alignment horizontal="center"/>
    </xf>
    <xf numFmtId="0" fontId="2" fillId="3" borderId="2" xfId="0" applyFont="1" applyFill="1" applyBorder="1" applyAlignment="1">
      <alignment horizontal="center" vertical="center"/>
    </xf>
    <xf numFmtId="0" fontId="5" fillId="5" borderId="2" xfId="0" applyFont="1" applyFill="1" applyBorder="1" applyAlignment="1">
      <alignment horizontal="center" vertical="center"/>
    </xf>
    <xf numFmtId="0" fontId="2" fillId="6" borderId="2" xfId="0" applyFont="1" applyFill="1" applyBorder="1" applyAlignment="1">
      <alignment horizontal="center" vertical="center"/>
    </xf>
    <xf numFmtId="0" fontId="2" fillId="7" borderId="2" xfId="0" applyFont="1" applyFill="1" applyBorder="1" applyAlignment="1">
      <alignment horizontal="center" vertical="center"/>
    </xf>
    <xf numFmtId="0" fontId="7" fillId="19" borderId="2" xfId="0" applyFont="1" applyFill="1" applyBorder="1" applyAlignment="1">
      <alignment horizontal="center" vertical="center" wrapText="1"/>
    </xf>
  </cellXfs>
  <cellStyles count="4">
    <cellStyle name="Normal" xfId="0" builtinId="0"/>
    <cellStyle name="Normal 2 2 2" xfId="2" xr:uid="{00000000-0005-0000-0000-000002000000}"/>
    <cellStyle name="Normal 3" xfId="3" xr:uid="{00000000-0005-0000-0000-000003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766763</xdr:colOff>
      <xdr:row>2</xdr:row>
      <xdr:rowOff>0</xdr:rowOff>
    </xdr:from>
    <xdr:to>
      <xdr:col>18</xdr:col>
      <xdr:colOff>84046</xdr:colOff>
      <xdr:row>2</xdr:row>
      <xdr:rowOff>0</xdr:rowOff>
    </xdr:to>
    <xdr:pic>
      <xdr:nvPicPr>
        <xdr:cNvPr id="2" name="Picture 29" descr="https://ci6.googleusercontent.com/proxy/q0R9odKpB7D2lQ8TKzyzrjcp4bzJCjCkOVAHVuxCYmKrJqQO1NoFXS4atRxm0XCFw2oli1YN0___agb2tBl2CMpFKDU495w8aaXpjGiJ-gI7diRejGctRfSZ-SMw6RitWVmYjlZcUqtKBeQ2in1mpYlSgaeOzzP8macbvI1SXz6E_bAphucGOSCzhk6Gpkcu6_MIlkkOD_L0gPoHbFNyaxYyDyO_mf6A3wpK6qUa1-dR84niYTAoyJMYBHJsdojPGRcFO-vujhDlJkMA9ZMxgwx-hhGwpxcZ3y8Pz0HaIcXzJom80MI3xJVA4SSzQoPaT5bFpQQULa1WUt9t671Sr9V74gF-CL4A9RC6kywko6XjRZkfnIRpz8YcrdmF-EWHJw84KBh5a-k5FXRWpfAhXFKxd7BsKKSnf9jStgJt=s0-d-e1-ft#http://forward.championbets.com.au/wf/open?upn=rvoX6vPHE0cMqdESLzHinUPiP0gft5D5YhSPZaea-2FGbR-2BlUbadoiSOX0hjXfC09W6I0v8a2jCJBHRHo4jhEtmlIgD1H6-2FGwdoUFTlk1ANLBkBgpGJIXqN9lFswRUSAAmqpQ6KPYXOfbpqBqpu7C4RzVUdA0Lx0nddqDIkWT-2FCSGtmqFKyC36-2FyXpH01rMYRZ5Hxf8tVkmrVYtV8BjWiC8YgXnFlTyLJajQhe3iVFDzo-3D">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8513" y="1573890045"/>
          <a:ext cx="4352"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3"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4"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5"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6"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7"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8"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9"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0"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1"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2"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3"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4"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5"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6"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7"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8"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19" name="Picture 18" descr="https://ci5.googleusercontent.com/proxy/yzeKKUfV595EI0RarYNr1gfZLU2SWiQyotzJpL071GWDmTeEF8S8nZZZSNtzRvD8F-dqcTyERXaDscaLcej83GeZJsJpT5kPYq6pyZt0AusMcSKWKIvg4WH1nCZ5CDWzLBYB-m2DXClGu9MJEDj3UWAWsIx-GgzL3srtoJAjTmlcH0MbCCGTtqeo-G4QNfJvpkym0ikn8_k9CXhT3BPMSkNqWC3lQREVMXJA07BBYSAtzUOJfbjwbEU4PB6zlT4k70-YzbXwH-wjGS3QxQ7DVP89G7Szd9K6qj1U7pux-uTNtz0nXG8WhbDscLZEdljnhXWtOAZJBQRJ7TubcbB4Ri_7e2pQwA1VbrthQD8YG1u_N6QTAu5h-TdAAsLPV7rpB1ODZwcliKzx6ECVcSfFTLeuSYAqsge6w0tPChukM2ZesAM3yG_aFDGvISU=s0-d-e1-ft#http://forward.championbets.com.au/wf/open?upn=iMQl1FXlJ547pTHuROuA-2BC5-2BuNCRJH4yLbIac-2FAJr-2F4h1PB-2FSnwFPHgwqq0LNzwdekyBMb5BMtCjWdK6NwWOouZAhRga-2FJLJg634xKoS7DzuDLyw8D4V63f4X5RzzFib-2FETRGKBPDNR0lixN1YUyK9-2FjpfPSVTrO8q-2FjmL5l2CqLJAWLVvjw4iYPT6Da3u6kYKpTehGXvLh-2F-2Fx2waHdp3qr-2FwQqm6Th60LwGEbFltUk-3D">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0" name="Picture 19" descr="https://ci5.googleusercontent.com/proxy/yzeKKUfV595EI0RarYNr1gfZLU2SWiQyotzJpL071GWDmTeEF8S8nZZZSNtzRvD8F-dqcTyERXaDscaLcej83GeZJsJpT5kPYq6pyZt0AusMcSKWKIvg4WH1nCZ5CDWzLBYB-m2DXClGu9MJEDj3UWAWsIx-GgzL3srtoJAjTmlcH0MbCCGTtqeo-G4QNfJvpkym0ikn8_k9CXhT3BPMSkNqWC3lQREVMXJA07BBYSAtzUOJfbjwbEU4PB6zlT4k70-YzbXwH-wjGS3QxQ7DVP89G7Szd9K6qj1U7pux-uTNtz0nXG8WhbDscLZEdljnhXWtOAZJBQRJ7TubcbB4Ri_7e2pQwA1VbrthQD8YG1u_N6QTAu5h-TdAAsLPV7rpB1ODZwcliKzx6ECVcSfFTLeuSYAqsge6w0tPChukM2ZesAM3yG_aFDGvISU=s0-d-e1-ft#http://forward.championbets.com.au/wf/open?upn=iMQl1FXlJ547pTHuROuA-2BC5-2BuNCRJH4yLbIac-2FAJr-2F4h1PB-2FSnwFPHgwqq0LNzwdekyBMb5BMtCjWdK6NwWOouZAhRga-2FJLJg634xKoS7DzuDLyw8D4V63f4X5RzzFib-2FETRGKBPDNR0lixN1YUyK9-2FjpfPSVTrO8q-2FjmL5l2CqLJAWLVvjw4iYPT6Da3u6kYKpTehGXvLh-2F-2Fx2waHdp3qr-2FwQqm6Th60LwGEbFltUk-3D">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1" name="Picture 20" descr="https://ci5.googleusercontent.com/proxy/Y8GXBVctVOHoQwsesWcnNhV4ThLrwFnUJRRNBhVOkLSZ06_sdXiKmpIEZpTGK7czbimVOwOOMVv-3U79m23rbEpRugIkuWzrXQP6cZXzjOGvx8Cr2dQs0MmBhfcqjjLO7-Dw-lyc6FtIjFApENJtvGXLdovd5Pv24fCYxHNI_w7QxTIbra_t0MV5WTr6XZ_RyFMorWs6rwS7mOFZwIcMJmQPgoIirP_2a8l3gXIEes43FNANyIPoe03uOHgwq7CYgUP7Q91ljD6136E7KGTBXjaq4iC94ZG8XJ_E8P3WnSCTJ6c0Xx78nTG86zd5oSKRsJAKTu2i_aNMHR4FFVzijKmEo-n7tyz8zK8emGgji0XsBRsLiIHTOX9rH0TRINRt0D72LZ3LifINVALhlS3Cv_WpeIl2altJ0kKsVvC_Olh7zHje9uI=s0-d-e1-ft#http://forward.championbets.com.au/wf/open?upn=iMQl1FXlJ547pTHuROuA-2BC5-2BuNCRJH4yLbIac-2FAJr-2F7Vpe4MGSAoBcgqJfV7Bpx0rhXb1E9Wjhc3PBnEKFvX7wLWpmaziQiG8iSNalZj-2FYcMf3seAHG8Ofq4DLRXWmCPYvdnpWAbz-2BcO5MhDQtqQpBbCgYMUZz83IPKtd-2B7yLOUev5xhQH-2F7odljbhBzL9DXoi5ZPRYEb-2BBA140nQ2aRwW7RQuoL5BxEGLNJbbdE1DQ-3D">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2" name="Picture 21" descr="https://ci5.googleusercontent.com/proxy/Y8GXBVctVOHoQwsesWcnNhV4ThLrwFnUJRRNBhVOkLSZ06_sdXiKmpIEZpTGK7czbimVOwOOMVv-3U79m23rbEpRugIkuWzrXQP6cZXzjOGvx8Cr2dQs0MmBhfcqjjLO7-Dw-lyc6FtIjFApENJtvGXLdovd5Pv24fCYxHNI_w7QxTIbra_t0MV5WTr6XZ_RyFMorWs6rwS7mOFZwIcMJmQPgoIirP_2a8l3gXIEes43FNANyIPoe03uOHgwq7CYgUP7Q91ljD6136E7KGTBXjaq4iC94ZG8XJ_E8P3WnSCTJ6c0Xx78nTG86zd5oSKRsJAKTu2i_aNMHR4FFVzijKmEo-n7tyz8zK8emGgji0XsBRsLiIHTOX9rH0TRINRt0D72LZ3LifINVALhlS3Cv_WpeIl2altJ0kKsVvC_Olh7zHje9uI=s0-d-e1-ft#http://forward.championbets.com.au/wf/open?upn=iMQl1FXlJ547pTHuROuA-2BC5-2BuNCRJH4yLbIac-2FAJr-2F7Vpe4MGSAoBcgqJfV7Bpx0rhXb1E9Wjhc3PBnEKFvX7wLWpmaziQiG8iSNalZj-2FYcMf3seAHG8Ofq4DLRXWmCPYvdnpWAbz-2BcO5MhDQtqQpBbCgYMUZz83IPKtd-2B7yLOUev5xhQH-2F7odljbhBzL9DXoi5ZPRYEb-2BBA140nQ2aRwW7RQuoL5BxEGLNJbbdE1DQ-3D">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3"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4"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5"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6"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7"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9525</xdr:colOff>
      <xdr:row>2</xdr:row>
      <xdr:rowOff>0</xdr:rowOff>
    </xdr:to>
    <xdr:pic>
      <xdr:nvPicPr>
        <xdr:cNvPr id="28"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96700" y="1215390"/>
          <a:ext cx="3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0</xdr:rowOff>
    </xdr:to>
    <xdr:pic>
      <xdr:nvPicPr>
        <xdr:cNvPr id="54"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58675" y="1323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7620"/>
    <xdr:pic>
      <xdr:nvPicPr>
        <xdr:cNvPr id="55"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58675" y="1323975"/>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19050</xdr:rowOff>
    </xdr:to>
    <xdr:pic>
      <xdr:nvPicPr>
        <xdr:cNvPr id="56"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57"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58"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15240"/>
    <xdr:pic>
      <xdr:nvPicPr>
        <xdr:cNvPr id="59"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60"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61"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62"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19050</xdr:rowOff>
    </xdr:to>
    <xdr:pic>
      <xdr:nvPicPr>
        <xdr:cNvPr id="63"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64"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65"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15240"/>
    <xdr:pic>
      <xdr:nvPicPr>
        <xdr:cNvPr id="66"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67"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68"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0</xdr:rowOff>
    </xdr:to>
    <xdr:pic>
      <xdr:nvPicPr>
        <xdr:cNvPr id="69"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58675" y="1323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7620"/>
    <xdr:pic>
      <xdr:nvPicPr>
        <xdr:cNvPr id="70"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58675" y="1323975"/>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19050</xdr:rowOff>
    </xdr:to>
    <xdr:pic>
      <xdr:nvPicPr>
        <xdr:cNvPr id="71"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72"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73"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15240"/>
    <xdr:pic>
      <xdr:nvPicPr>
        <xdr:cNvPr id="74"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75"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76"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77"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19050</xdr:rowOff>
    </xdr:to>
    <xdr:pic>
      <xdr:nvPicPr>
        <xdr:cNvPr id="78"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79"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80"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15240"/>
    <xdr:pic>
      <xdr:nvPicPr>
        <xdr:cNvPr id="81"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82"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83"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0</xdr:rowOff>
    </xdr:to>
    <xdr:pic>
      <xdr:nvPicPr>
        <xdr:cNvPr id="84"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58675" y="1323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7620"/>
    <xdr:pic>
      <xdr:nvPicPr>
        <xdr:cNvPr id="85"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9E0E1A4D-72FA-4CEB-AAC8-CF40A69DE5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58675" y="1323975"/>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19050</xdr:rowOff>
    </xdr:to>
    <xdr:pic>
      <xdr:nvPicPr>
        <xdr:cNvPr id="86"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3A8F9A63-3DC2-4D52-8EED-79BEDE72B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87"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26F3419D-88D4-43F7-A14A-7C4FA7F68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88"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B93337B4-2F93-4594-B327-0A0A583F3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15240"/>
    <xdr:pic>
      <xdr:nvPicPr>
        <xdr:cNvPr id="89"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D43A346F-F384-4BEC-9823-6930CD781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90"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679E3BFF-20AA-44CC-BCBD-43B9890C2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91"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2B0C409F-BAB5-46FD-AC67-C3061BC6E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92"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AD66F43-C965-4033-8D51-BA909B100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12</xdr:col>
      <xdr:colOff>0</xdr:colOff>
      <xdr:row>2</xdr:row>
      <xdr:rowOff>0</xdr:rowOff>
    </xdr:from>
    <xdr:to>
      <xdr:col>12</xdr:col>
      <xdr:colOff>10795</xdr:colOff>
      <xdr:row>2</xdr:row>
      <xdr:rowOff>19050</xdr:rowOff>
    </xdr:to>
    <xdr:pic>
      <xdr:nvPicPr>
        <xdr:cNvPr id="93"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27A08717-107F-41CE-8B00-EB697C320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94"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EE3AD2CB-55DD-4488-8A98-68A07CA37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xdr:row>
      <xdr:rowOff>0</xdr:rowOff>
    </xdr:from>
    <xdr:to>
      <xdr:col>12</xdr:col>
      <xdr:colOff>10795</xdr:colOff>
      <xdr:row>2</xdr:row>
      <xdr:rowOff>19050</xdr:rowOff>
    </xdr:to>
    <xdr:pic>
      <xdr:nvPicPr>
        <xdr:cNvPr id="95"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9FC11F25-E1E1-46DA-A484-C08868F96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2</xdr:row>
      <xdr:rowOff>0</xdr:rowOff>
    </xdr:from>
    <xdr:ext cx="7620" cy="15240"/>
    <xdr:pic>
      <xdr:nvPicPr>
        <xdr:cNvPr id="96"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BCD65DA5-64A9-4F54-8E9B-12C86845A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97"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612FBD3E-B8E7-4EA2-B40B-4E05E48DF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98"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7684AC0-C9BD-44E8-B9AB-A4C384EE2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323975"/>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7620"/>
    <xdr:pic>
      <xdr:nvPicPr>
        <xdr:cNvPr id="99"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3B6C1590-18AA-CB47-9490-304B8F530C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2600" y="12065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00"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09AE624D-A177-C147-96FD-F84782660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01"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55B0C011-8E65-794C-B965-4F2097E7A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02"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35428276-3BF4-1940-A5B4-3FDF6ABAC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03"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C8DD395C-1B56-6143-BAB5-15B761466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04"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8B4C0DD6-AE0E-3742-951E-4D5081A48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05"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97B8A064-A390-A843-8BC9-4A9EAFAC9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06"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638E0698-A942-4340-9412-925D0CC5E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07"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F4264828-A54E-9A40-BE5C-18F14BB17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08"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8964D3CD-A546-4D4F-ACB8-2F10894D0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09"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81C54666-450E-2443-9EFC-D72F4D52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10"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A9580C86-2309-7D40-9650-0759AD13D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11"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C98D5F59-61FA-1F4A-A54A-78F37B8E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12"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ABAE4560-BBB3-684C-AA47-EA0594633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7620"/>
    <xdr:pic>
      <xdr:nvPicPr>
        <xdr:cNvPr id="113"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AF5AE843-7A0B-7A49-A7AA-6F78EE6F89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2600" y="12065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14"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25F1F242-9576-1B4C-B110-154A55F28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15"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7F9D30BA-A6F7-D649-A7D3-BA65FEE0A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16"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74F94EB8-E745-D34D-B80E-D936BEB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17"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11436730-2ABF-3A44-BA14-4D054F21D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18"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35DF6362-6C83-8241-BC7A-74D3FF30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19"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BBF16AFD-8591-E64D-8238-B1D8F215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20"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97FD3EAF-77BA-F446-BE67-007290766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21"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314DF30B-E4E2-D642-A2F3-C4A596212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22"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A434F27A-8102-4B4C-ABBF-E173F01B7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23"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A3A3A5C3-AC85-CF48-B643-925F9C95C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24"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ADBEA3B0-63FE-BD43-919C-D66B99B3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25"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9F769D9C-5A92-584B-BB23-74D454CE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26"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D504B5E9-BA35-F046-A227-622F8B86F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7620"/>
    <xdr:pic>
      <xdr:nvPicPr>
        <xdr:cNvPr id="127" name="Picture 321" descr="http://email.mail.championbets.com.au/o/eJwNy8ENwyAMAMBpyhPZGGznwTCOQUkkCFJbdf7m_tdq2dUZw1UTIIMSpkSAFBOoaCwk5ZVhLLdxrs83nFVtM7TSSDqzum65sUNv5CiSjcO72n30cfX5zN8zZ_Q1_8w1Hg8">
          <a:extLst>
            <a:ext uri="{FF2B5EF4-FFF2-40B4-BE49-F238E27FC236}">
              <a16:creationId xmlns:a16="http://schemas.microsoft.com/office/drawing/2014/main" id="{58A3144C-6F82-CB43-BE2E-AC527559A1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2600" y="12065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28"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40CFEBF3-FA13-9344-95A8-1ECEF734B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29"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90830777-6E78-7047-B6A2-349B0EE04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30" name="Picture 4"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70C60ABB-7354-B94E-95E4-DB9A9C9B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31"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B00FB5AE-17B0-6446-A79D-74AD0FA4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32"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A737E6E2-4A6D-A34C-8D68-76DB0086C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33" name="Picture 2"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B0280AB0-6DB6-F941-8240-8A52A1442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34" name="Picture 3" descr="https://ci3.googleusercontent.com/proxy/4foNTyvckE8C_OLfo-ERM-6o5BZf5dH8BuAF1wnDZ6FgANrXEDQWDqYO9E_M0hex9rQYIozA8n56dKOQCHKE_5_qRWpBmuHJUETsY0Qw5hx3rHIrETUWvy3qodhKsKXoq5EB3x5OAMTw_-4AYa1DhDmwDj24PiAqd3YnTQIU9gIXvspdRR5FP2aG5clCIheABp3cX663ptHA0fL46uJr0ZoPd-NHGq7kXiOReaTlwqjP8sIyW3wzUSe-PL7YJjt1V1gYBjo8jlWAwXXNLiwERd0DDLCoUl2n6qTTmSmKCuFjrtgEUmr53VmD9NXH5K10PGzGDl-GafBKiGMcBvjlyEUjKzniM6MTGvf0nL6jctXeQTWlnyynptj7VdXvo879sRXvolQph6-SwMXJsbmQEaAUsDPYEGHDfD0eLGJwWhhasdG8bGM=s0-d-e1-ft#http://forward.championbets.com.au/wf/open?upn=iMQl1FXlJ547pTHuROuA-2BC5-2BuNCRJH4yLbIac-2FAJr-2F6XTtQ-2B-2BPFSMBZ3zbSsRNhcRsEWrHvSN5Hj2PaRFsMfXt7lXL0kSFb1zhqrKgZyFAdvFeTR-2Fs9Muju66ZR62a5t7JjXjcjF6EY4-2FMyg8DL01RGQALZ6sQJeNrgkKYv8OjP1hpfi7wB1U-2BV5SiOu6aqlG1mkECvJNk4y4OL1xp75rvASIU57q4uTHS78mWEYKJQ-3D">
          <a:extLst>
            <a:ext uri="{FF2B5EF4-FFF2-40B4-BE49-F238E27FC236}">
              <a16:creationId xmlns:a16="http://schemas.microsoft.com/office/drawing/2014/main" id="{454B2284-400D-D74C-94DD-7F7D97035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35"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01B765C4-C198-3447-8B87-1CF9078E3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36"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BD379401-7E65-344B-B7D5-B2170DE68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8890" cy="19050"/>
    <xdr:pic>
      <xdr:nvPicPr>
        <xdr:cNvPr id="137"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570AC421-1F3D-594D-9235-C436DC0FA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88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38" name="Picture 22"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33E9000C-C826-3548-84AE-7940E5DF5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39" name="Picture 23"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B4F35895-644F-6045-8848-DFEC1193F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0</xdr:colOff>
      <xdr:row>2</xdr:row>
      <xdr:rowOff>0</xdr:rowOff>
    </xdr:from>
    <xdr:ext cx="7620" cy="15240"/>
    <xdr:pic>
      <xdr:nvPicPr>
        <xdr:cNvPr id="140" name="Picture 24" descr="https://ci3.googleusercontent.com/proxy/Lo0sXLrVS-Kk6gHI4vEz_APwqdXjrt9oSmZtlUdr2XxDNCz5vYcj8O3QRt95nBIMZ4xtEZG5t2gcXZIXcfarNQDmEGe1_QYS6hm6A31ZFtTyWSdwDEbsJ9bHvnQfPn0Cuha7vjGYvGmhKE3VDdmd_smx3oE4liMm9HoxfouiBG74drD-ylVNmHmb_LDcSUo32Cgv7WIqLnEu-HaxHpm-gXKGrkb90M4idoQZDlx7Hu9irUvUM_VqQwmS8QgTqG3tt4-Ufk38MaRU4mE7sHZTkHu1LpsUJnil5zVm6KHVVeO5luMyjCtgyW_yJa7XfMUKAB8TEiyJ53J0TwfGtHSgU_sfCl-kgpmqj_FS3AZusSqQSy20DGBLMdWwWSWhKWhLHJAeOkDYMTVjghBhz5hyP3cjATwLYISInQNy8OHiW4Q71ZFoy3NXmg=s0-d-e1-ft#http://forward.championbets.com.au/wf/open?upn=iMQl1FXlJ547pTHuROuA-2BC5-2BuNCRJH4yLbIac-2FAJr-2F5W62O20uogsy4-2BMmdhmUutujbFP1TlgAXRfZ-2BZYlENnieim-2FCL5oc6WbNO4PppCF2-2FoGqFJ1JPzwGEmrOuP-2B0XUHPgZazTfAEi-2B9fElxejOsAVv2egbVxcxTpvHaIFmcVpJpQkj7g7Hls4CRqsAZPNQC7II8n8R6H43iDFR5hGkX69KNZD5UByTsEXedG1T6Q-3D">
          <a:extLst>
            <a:ext uri="{FF2B5EF4-FFF2-40B4-BE49-F238E27FC236}">
              <a16:creationId xmlns:a16="http://schemas.microsoft.com/office/drawing/2014/main" id="{2814DDB0-5751-AE42-9346-D896B5081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12600" y="1206500"/>
          <a:ext cx="762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306"/>
  <sheetViews>
    <sheetView tabSelected="1" zoomScale="110" zoomScaleNormal="110" workbookViewId="0">
      <pane xSplit="11" ySplit="2" topLeftCell="L298" activePane="bottomRight" state="frozen"/>
      <selection pane="topRight" activeCell="L1" sqref="L1"/>
      <selection pane="bottomLeft" activeCell="A3" sqref="A3"/>
      <selection pane="bottomRight" activeCell="CI286" sqref="CI286"/>
    </sheetView>
  </sheetViews>
  <sheetFormatPr baseColWidth="10" defaultColWidth="11.5" defaultRowHeight="16" outlineLevelCol="1" x14ac:dyDescent="0.2"/>
  <cols>
    <col min="1" max="1" width="18" style="24" customWidth="1"/>
    <col min="2" max="2" width="10.5" style="32" customWidth="1"/>
    <col min="3" max="3" width="14.5" style="32" bestFit="1" customWidth="1"/>
    <col min="4" max="4" width="10.1640625" style="32" customWidth="1"/>
    <col min="5" max="5" width="10.6640625" style="32" customWidth="1"/>
    <col min="6" max="6" width="13.1640625" style="32" customWidth="1" outlineLevel="1"/>
    <col min="7" max="7" width="12.1640625" style="32" bestFit="1" customWidth="1" outlineLevel="1"/>
    <col min="8" max="8" width="22" style="32" customWidth="1"/>
    <col min="9" max="9" width="7.5" style="32" customWidth="1"/>
    <col min="10" max="10" width="6.83203125" style="32" bestFit="1" customWidth="1"/>
    <col min="11" max="11" width="34.1640625" style="32" bestFit="1" customWidth="1"/>
    <col min="12" max="12" width="14.5" style="33" bestFit="1" customWidth="1"/>
    <col min="13" max="13" width="13.1640625" style="35" customWidth="1"/>
    <col min="14" max="14" width="17.1640625" style="32" customWidth="1"/>
    <col min="15" max="15" width="6.1640625" style="32" hidden="1" customWidth="1"/>
    <col min="16" max="16" width="13.1640625" style="32" hidden="1" customWidth="1"/>
    <col min="17" max="17" width="7.5" style="32" hidden="1" customWidth="1"/>
    <col min="18" max="18" width="8.5" style="33" bestFit="1" customWidth="1"/>
    <col min="19" max="19" width="9.5" style="32" customWidth="1"/>
    <col min="20" max="20" width="10.5" style="33" customWidth="1"/>
    <col min="21" max="21" width="7" style="33" customWidth="1"/>
    <col min="22" max="22" width="15.5" style="32" customWidth="1"/>
    <col min="23" max="23" width="17.5" style="32" customWidth="1"/>
    <col min="24" max="24" width="8.5" style="32" bestFit="1" customWidth="1"/>
    <col min="25" max="25" width="12.5" style="32" customWidth="1"/>
    <col min="26" max="26" width="14.5" style="32" customWidth="1"/>
    <col min="27" max="27" width="12.5" style="32" bestFit="1" customWidth="1"/>
    <col min="28" max="28" width="5.5" style="32" hidden="1" customWidth="1"/>
    <col min="29" max="29" width="11.5" style="32" hidden="1" customWidth="1"/>
    <col min="30" max="30" width="11.1640625" style="32" hidden="1" customWidth="1"/>
    <col min="31" max="31" width="12.5" style="33" customWidth="1"/>
    <col min="32" max="32" width="11" style="33" hidden="1" customWidth="1"/>
    <col min="33" max="33" width="10.1640625" style="33" hidden="1" customWidth="1"/>
    <col min="34" max="34" width="10.1640625" style="33" customWidth="1"/>
    <col min="35" max="36" width="9.5" style="32" hidden="1" customWidth="1"/>
    <col min="37" max="37" width="7.5" style="32" hidden="1" customWidth="1"/>
    <col min="38" max="38" width="11.5" style="32" hidden="1" customWidth="1"/>
    <col min="39" max="39" width="10.5" style="32" hidden="1" customWidth="1"/>
    <col min="40" max="40" width="7" style="32" hidden="1" customWidth="1"/>
    <col min="41" max="41" width="12.1640625" style="32" hidden="1" customWidth="1"/>
    <col min="42" max="42" width="9" style="32" hidden="1" customWidth="1"/>
    <col min="43" max="43" width="8" style="32" hidden="1" customWidth="1"/>
    <col min="44" max="44" width="17" style="32" bestFit="1" customWidth="1"/>
    <col min="45" max="45" width="12.1640625" style="33" bestFit="1" customWidth="1"/>
    <col min="46" max="46" width="9" style="33" hidden="1" customWidth="1"/>
    <col min="47" max="47" width="9.1640625" style="33" hidden="1" customWidth="1"/>
    <col min="48" max="48" width="7.5" style="33" hidden="1" customWidth="1"/>
    <col min="49" max="49" width="7" style="33" hidden="1" customWidth="1"/>
    <col min="50" max="50" width="11" style="33" hidden="1" customWidth="1"/>
    <col min="51" max="51" width="7.5" style="33" hidden="1" customWidth="1"/>
    <col min="52" max="52" width="9" style="33" hidden="1" customWidth="1"/>
    <col min="53" max="53" width="6.5" style="33" hidden="1" customWidth="1"/>
    <col min="54" max="58" width="11.5" style="37" hidden="1" customWidth="1"/>
    <col min="59" max="60" width="11.5" style="33" customWidth="1"/>
    <col min="61" max="62" width="11.5" style="33" hidden="1" customWidth="1"/>
    <col min="63" max="64" width="11.5" style="33" customWidth="1"/>
    <col min="65" max="66" width="11.5" style="32"/>
    <col min="67" max="68" width="11.5" style="38"/>
    <col min="69" max="69" width="11.5" style="33"/>
    <col min="70" max="70" width="11.5" style="38"/>
    <col min="71" max="71" width="15" style="38" bestFit="1" customWidth="1"/>
    <col min="72" max="72" width="29.5" style="32" bestFit="1" customWidth="1"/>
    <col min="73" max="77" width="11.5" style="32"/>
    <col min="78" max="78" width="16" style="32" customWidth="1"/>
    <col min="79" max="79" width="11.5" style="32" customWidth="1"/>
    <col min="80" max="80" width="15.33203125" style="32" customWidth="1"/>
    <col min="81" max="81" width="11.5" style="32" customWidth="1"/>
    <col min="82" max="82" width="16" style="32" customWidth="1"/>
    <col min="83" max="83" width="11.5" style="32" customWidth="1"/>
    <col min="84" max="84" width="15.33203125" style="32" customWidth="1"/>
    <col min="85" max="85" width="16" style="32" customWidth="1"/>
    <col min="86" max="86" width="11.5" style="32" customWidth="1"/>
    <col min="87" max="87" width="15.33203125" style="32" customWidth="1"/>
    <col min="88" max="92" width="11.5" style="32" hidden="1" customWidth="1"/>
    <col min="93" max="93" width="0" style="32" hidden="1" customWidth="1"/>
    <col min="94" max="94" width="11.5" style="32"/>
    <col min="95" max="16384" width="11.5" style="38"/>
  </cols>
  <sheetData>
    <row r="1" spans="1:94" s="1" customFormat="1" ht="34.5" customHeight="1" x14ac:dyDescent="0.2">
      <c r="A1" s="2"/>
      <c r="B1" s="3"/>
      <c r="C1" s="3"/>
      <c r="D1" s="3"/>
      <c r="E1" s="3"/>
      <c r="F1" s="3"/>
      <c r="G1" s="3"/>
      <c r="H1" s="3"/>
      <c r="I1" s="3"/>
      <c r="J1" s="3"/>
      <c r="K1" s="3"/>
      <c r="L1" s="3"/>
      <c r="M1" s="3"/>
      <c r="N1" s="3"/>
      <c r="O1" s="3"/>
      <c r="P1" s="3"/>
      <c r="Q1" s="3"/>
      <c r="R1" s="3"/>
      <c r="S1" s="3"/>
      <c r="T1" s="59" t="s">
        <v>0</v>
      </c>
      <c r="U1" s="59"/>
      <c r="V1" s="59"/>
      <c r="W1" s="59"/>
      <c r="X1" s="59"/>
      <c r="Y1" s="59"/>
      <c r="Z1" s="59"/>
      <c r="AA1" s="16"/>
      <c r="AB1" s="60" t="s">
        <v>1</v>
      </c>
      <c r="AC1" s="60"/>
      <c r="AD1" s="61" t="s">
        <v>2</v>
      </c>
      <c r="AE1" s="61"/>
      <c r="AF1" s="61"/>
      <c r="AG1" s="61"/>
      <c r="AH1" s="61"/>
      <c r="AI1" s="61"/>
      <c r="AJ1" s="61"/>
      <c r="AK1" s="62" t="s">
        <v>3</v>
      </c>
      <c r="AL1" s="62"/>
      <c r="AM1" s="62"/>
      <c r="AN1" s="62"/>
      <c r="AO1" s="4"/>
      <c r="AP1" s="4"/>
      <c r="AQ1" s="4"/>
      <c r="AR1" s="4"/>
      <c r="AS1" s="4" t="s">
        <v>4</v>
      </c>
      <c r="AT1" s="5" t="s">
        <v>4</v>
      </c>
      <c r="AU1" s="5" t="s">
        <v>4</v>
      </c>
      <c r="AV1" s="5" t="s">
        <v>4</v>
      </c>
      <c r="AW1" s="5" t="s">
        <v>4</v>
      </c>
      <c r="AX1" s="5" t="s">
        <v>4</v>
      </c>
      <c r="AY1" s="4" t="s">
        <v>5</v>
      </c>
      <c r="AZ1" s="5" t="s">
        <v>5</v>
      </c>
      <c r="BA1" s="5" t="s">
        <v>5</v>
      </c>
      <c r="BB1" s="28"/>
      <c r="BC1" s="28"/>
      <c r="BD1" s="28"/>
      <c r="BE1" s="28"/>
      <c r="BF1" s="28"/>
      <c r="BG1" s="57"/>
      <c r="BH1" s="57"/>
      <c r="BI1" s="57"/>
      <c r="BJ1" s="57"/>
      <c r="BK1" s="57"/>
      <c r="BL1" s="57"/>
      <c r="BM1" s="43"/>
      <c r="BN1" s="43"/>
      <c r="BQ1" s="33"/>
      <c r="BT1" s="43"/>
      <c r="BU1" s="43"/>
      <c r="BV1" s="43"/>
      <c r="BW1" s="43"/>
      <c r="BX1" s="43"/>
      <c r="BY1" s="43"/>
      <c r="BZ1" s="43"/>
      <c r="CA1" s="43"/>
      <c r="CB1" s="53"/>
      <c r="CC1" s="54"/>
      <c r="CD1" s="63" t="s">
        <v>397</v>
      </c>
      <c r="CE1" s="63"/>
      <c r="CF1" s="63"/>
      <c r="CG1" s="53"/>
      <c r="CH1" s="55" t="s">
        <v>398</v>
      </c>
      <c r="CI1" s="54"/>
      <c r="CJ1" s="43"/>
      <c r="CK1" s="43"/>
      <c r="CL1" s="43"/>
      <c r="CM1" s="43"/>
      <c r="CN1" s="43"/>
      <c r="CO1" s="43"/>
      <c r="CP1" s="43"/>
    </row>
    <row r="2" spans="1:94" s="1" customFormat="1" ht="61.5" customHeight="1" x14ac:dyDescent="0.2">
      <c r="A2" s="6" t="s">
        <v>6</v>
      </c>
      <c r="B2" s="7" t="s">
        <v>7</v>
      </c>
      <c r="C2" s="7" t="s">
        <v>8</v>
      </c>
      <c r="D2" s="7" t="s">
        <v>9</v>
      </c>
      <c r="E2" s="8" t="s">
        <v>10</v>
      </c>
      <c r="F2" s="31" t="s">
        <v>11</v>
      </c>
      <c r="G2" s="31" t="s">
        <v>12</v>
      </c>
      <c r="H2" s="9" t="s">
        <v>13</v>
      </c>
      <c r="I2" s="9" t="s">
        <v>14</v>
      </c>
      <c r="J2" s="9" t="s">
        <v>15</v>
      </c>
      <c r="K2" s="9" t="s">
        <v>16</v>
      </c>
      <c r="L2" s="10" t="s">
        <v>17</v>
      </c>
      <c r="M2" s="11" t="s">
        <v>18</v>
      </c>
      <c r="N2" s="11" t="s">
        <v>19</v>
      </c>
      <c r="O2" s="11" t="s">
        <v>20</v>
      </c>
      <c r="P2" s="12" t="s">
        <v>21</v>
      </c>
      <c r="Q2" s="11" t="s">
        <v>22</v>
      </c>
      <c r="R2" s="3" t="s">
        <v>23</v>
      </c>
      <c r="S2" s="3" t="s">
        <v>24</v>
      </c>
      <c r="T2" s="29" t="s">
        <v>25</v>
      </c>
      <c r="U2" s="14" t="s">
        <v>26</v>
      </c>
      <c r="V2" s="13" t="s">
        <v>27</v>
      </c>
      <c r="W2" s="13" t="s">
        <v>28</v>
      </c>
      <c r="X2" s="15" t="s">
        <v>29</v>
      </c>
      <c r="Y2" s="15" t="s">
        <v>30</v>
      </c>
      <c r="Z2" s="13" t="s">
        <v>31</v>
      </c>
      <c r="AA2" s="16" t="s">
        <v>32</v>
      </c>
      <c r="AB2" s="17" t="s">
        <v>33</v>
      </c>
      <c r="AC2" s="17" t="s">
        <v>34</v>
      </c>
      <c r="AD2" s="18" t="s">
        <v>35</v>
      </c>
      <c r="AE2" s="18" t="s">
        <v>36</v>
      </c>
      <c r="AF2" s="18" t="s">
        <v>37</v>
      </c>
      <c r="AG2" s="18" t="s">
        <v>38</v>
      </c>
      <c r="AH2" s="18" t="s">
        <v>39</v>
      </c>
      <c r="AI2" s="18" t="s">
        <v>40</v>
      </c>
      <c r="AJ2" s="18" t="s">
        <v>41</v>
      </c>
      <c r="AK2" s="19" t="s">
        <v>22</v>
      </c>
      <c r="AL2" s="19" t="s">
        <v>42</v>
      </c>
      <c r="AM2" s="19" t="s">
        <v>43</v>
      </c>
      <c r="AN2" s="19" t="s">
        <v>24</v>
      </c>
      <c r="AO2" s="20" t="s">
        <v>44</v>
      </c>
      <c r="AP2" s="20" t="s">
        <v>45</v>
      </c>
      <c r="AQ2" s="21" t="s">
        <v>46</v>
      </c>
      <c r="AR2" s="4" t="s">
        <v>18</v>
      </c>
      <c r="AS2" s="4" t="s">
        <v>47</v>
      </c>
      <c r="AT2" s="5" t="s">
        <v>48</v>
      </c>
      <c r="AU2" s="5" t="s">
        <v>49</v>
      </c>
      <c r="AV2" s="5" t="s">
        <v>50</v>
      </c>
      <c r="AW2" s="5" t="s">
        <v>51</v>
      </c>
      <c r="AX2" s="5" t="s">
        <v>52</v>
      </c>
      <c r="AY2" s="4" t="s">
        <v>47</v>
      </c>
      <c r="AZ2" s="5" t="s">
        <v>53</v>
      </c>
      <c r="BA2" s="5" t="s">
        <v>49</v>
      </c>
      <c r="BB2" s="22" t="s">
        <v>54</v>
      </c>
      <c r="BC2" s="22"/>
      <c r="BD2" s="22"/>
      <c r="BE2" s="22"/>
      <c r="BF2" s="22"/>
      <c r="BG2" s="18" t="s">
        <v>55</v>
      </c>
      <c r="BH2" s="18" t="s">
        <v>56</v>
      </c>
      <c r="BI2" s="18" t="s">
        <v>57</v>
      </c>
      <c r="BJ2" s="18" t="s">
        <v>58</v>
      </c>
      <c r="BK2" s="23" t="s">
        <v>287</v>
      </c>
      <c r="BL2" s="23" t="s">
        <v>642</v>
      </c>
      <c r="BM2" s="23" t="s">
        <v>215</v>
      </c>
      <c r="BN2" s="23" t="s">
        <v>216</v>
      </c>
      <c r="BO2" s="23" t="s">
        <v>217</v>
      </c>
      <c r="BP2" s="23" t="s">
        <v>589</v>
      </c>
      <c r="BQ2" s="23" t="s">
        <v>687</v>
      </c>
      <c r="BR2" s="23" t="s">
        <v>688</v>
      </c>
      <c r="BS2" s="23" t="s">
        <v>689</v>
      </c>
      <c r="BT2" s="23" t="s">
        <v>237</v>
      </c>
      <c r="BU2" s="23" t="s">
        <v>75</v>
      </c>
      <c r="BV2" s="23" t="s">
        <v>433</v>
      </c>
      <c r="BW2" s="23" t="s">
        <v>434</v>
      </c>
      <c r="BX2" s="23" t="s">
        <v>436</v>
      </c>
      <c r="BY2" s="23" t="s">
        <v>438</v>
      </c>
      <c r="BZ2" s="46" t="s">
        <v>25</v>
      </c>
      <c r="CA2" s="47" t="s">
        <v>26</v>
      </c>
      <c r="CB2" s="48" t="s">
        <v>396</v>
      </c>
      <c r="CC2" s="47" t="s">
        <v>29</v>
      </c>
      <c r="CD2" s="20" t="s">
        <v>25</v>
      </c>
      <c r="CE2" s="51" t="s">
        <v>26</v>
      </c>
      <c r="CF2" s="52" t="s">
        <v>395</v>
      </c>
      <c r="CG2" s="46" t="s">
        <v>25</v>
      </c>
      <c r="CH2" s="49" t="s">
        <v>26</v>
      </c>
      <c r="CI2" s="50" t="s">
        <v>395</v>
      </c>
      <c r="CJ2" s="50" t="s">
        <v>395</v>
      </c>
      <c r="CK2" s="50" t="s">
        <v>395</v>
      </c>
      <c r="CL2" s="50" t="s">
        <v>395</v>
      </c>
      <c r="CM2" s="50" t="s">
        <v>395</v>
      </c>
      <c r="CN2" s="50" t="s">
        <v>395</v>
      </c>
      <c r="CO2" s="50" t="s">
        <v>395</v>
      </c>
      <c r="CP2" s="50" t="s">
        <v>29</v>
      </c>
    </row>
    <row r="3" spans="1:94" x14ac:dyDescent="0.2">
      <c r="A3" s="30">
        <v>45899</v>
      </c>
      <c r="B3" s="32" t="s">
        <v>67</v>
      </c>
      <c r="C3" s="32" t="s">
        <v>95</v>
      </c>
      <c r="D3" s="32" t="s">
        <v>65</v>
      </c>
      <c r="E3" s="33">
        <v>2.2000000000000002</v>
      </c>
      <c r="F3" s="33" t="s">
        <v>59</v>
      </c>
      <c r="G3" s="33" t="s">
        <v>60</v>
      </c>
      <c r="H3" s="32" t="s">
        <v>64</v>
      </c>
      <c r="I3" s="32">
        <v>5</v>
      </c>
      <c r="J3" s="32">
        <v>19</v>
      </c>
      <c r="K3" s="32" t="s">
        <v>93</v>
      </c>
      <c r="L3" s="33">
        <v>2</v>
      </c>
      <c r="M3" s="35" t="s">
        <v>94</v>
      </c>
      <c r="N3" s="32" t="s">
        <v>4</v>
      </c>
      <c r="R3" s="33">
        <v>9.98</v>
      </c>
      <c r="S3" s="32" t="s">
        <v>62</v>
      </c>
      <c r="T3" s="33" t="str">
        <f t="shared" ref="T3:T10" si="0">IF(($AA3="W"),ROUND(($L3*$R3),2),"0.00")</f>
        <v>0.00</v>
      </c>
      <c r="U3" s="33">
        <f>-$L3+T3</f>
        <v>-2</v>
      </c>
      <c r="V3" s="25">
        <f>U3</f>
        <v>-2</v>
      </c>
      <c r="W3" s="25">
        <f>L3</f>
        <v>2</v>
      </c>
      <c r="X3" s="36">
        <f>SUM(V3/W3)</f>
        <v>-1</v>
      </c>
      <c r="Y3" s="26">
        <f t="shared" ref="Y3:Y5" si="1">V3/100</f>
        <v>-0.02</v>
      </c>
      <c r="Z3" s="27">
        <f t="shared" ref="Z3:Z5" si="2">V3*100</f>
        <v>-200</v>
      </c>
      <c r="AA3" s="32" t="s">
        <v>61</v>
      </c>
      <c r="AE3" s="33">
        <f t="shared" ref="AE3:AE65" si="3">MAX(AS3, AH3, BK3)</f>
        <v>12</v>
      </c>
      <c r="AH3" s="33">
        <v>10.32</v>
      </c>
      <c r="AR3" s="32" t="s">
        <v>57</v>
      </c>
      <c r="AS3" s="33">
        <v>12</v>
      </c>
      <c r="BG3" s="33">
        <f t="shared" ref="BG3:BG20" si="4">((AH3*(L3))-(L3))</f>
        <v>18.64</v>
      </c>
      <c r="BH3" s="33">
        <f>0.92*(AH3-1)+1</f>
        <v>9.5744000000000007</v>
      </c>
      <c r="BI3" s="33">
        <f t="shared" ref="BI3:BJ3" si="5">0.92*(AI3-1)+1</f>
        <v>7.999999999999996E-2</v>
      </c>
      <c r="BJ3" s="33">
        <f t="shared" si="5"/>
        <v>7.999999999999996E-2</v>
      </c>
      <c r="BK3" s="33">
        <v>9</v>
      </c>
      <c r="BM3" s="32">
        <v>1</v>
      </c>
      <c r="BN3" s="32">
        <v>1</v>
      </c>
      <c r="BO3" s="44">
        <f>BN3/BM3</f>
        <v>1</v>
      </c>
      <c r="BP3" s="33">
        <f>L3*R3</f>
        <v>19.96</v>
      </c>
      <c r="BQ3" s="33" t="s">
        <v>592</v>
      </c>
      <c r="BR3" s="33"/>
      <c r="BS3" s="33" t="s">
        <v>327</v>
      </c>
      <c r="BT3" s="32" t="s">
        <v>280</v>
      </c>
      <c r="BU3" s="32" t="s">
        <v>241</v>
      </c>
      <c r="BV3" s="32">
        <v>1700</v>
      </c>
      <c r="BW3" s="32" t="s">
        <v>435</v>
      </c>
      <c r="BX3" s="32" t="s">
        <v>437</v>
      </c>
      <c r="BY3" s="32">
        <v>15</v>
      </c>
      <c r="BZ3" s="32" t="str">
        <f>IF(($AA3="W"),ROUND(($L3*$BK3),2),"0.00")</f>
        <v>0.00</v>
      </c>
      <c r="CA3" s="33">
        <f>-$L3+BZ3</f>
        <v>-2</v>
      </c>
      <c r="CB3" s="33">
        <f>CA3</f>
        <v>-2</v>
      </c>
      <c r="CC3" s="56">
        <f t="shared" ref="CC3:CC66" si="6">CB3/W3</f>
        <v>-1</v>
      </c>
      <c r="CD3" s="33" t="str">
        <f>IF(($AA3="W"),ROUND(($L3*$BH3),2),"0.00")</f>
        <v>0.00</v>
      </c>
      <c r="CE3" s="33">
        <f>-$L3+CD3</f>
        <v>-2</v>
      </c>
      <c r="CF3" s="33">
        <f>CE3</f>
        <v>-2</v>
      </c>
      <c r="CG3" s="32" t="str">
        <f>IF(($AA3="W"),ROUND(($L3*$AH3),2),"0.00")</f>
        <v>0.00</v>
      </c>
      <c r="CH3" s="33">
        <f>CM3</f>
        <v>-2</v>
      </c>
      <c r="CI3" s="33">
        <f>CH3</f>
        <v>-2</v>
      </c>
      <c r="CJ3" s="33">
        <f t="shared" ref="CJ3:CJ66" si="7">IF(AA3="W",
   L3*(AH3-1),
   -L3
)</f>
        <v>-2</v>
      </c>
      <c r="CK3" s="33">
        <f t="shared" ref="CK3:CK66" si="8">SUMIFS(
  $CJ:$CJ,
  $A:$A,$A3,
  $H:$H,$H3,
  $I:$I,$I3
)</f>
        <v>2.34</v>
      </c>
      <c r="CL3" s="33">
        <f>IF(CK3&gt;0, CK3*0.92, CK3)</f>
        <v>2.1528</v>
      </c>
      <c r="CM3" s="33">
        <f t="shared" ref="CM3:CM66" si="9">IF(
  CK3&gt;0,
  IF(
    AA3="W",
    CJ3 - (CK3 - CL3),
    CJ3
  ),
  CJ3
)</f>
        <v>-2</v>
      </c>
      <c r="CN3" s="33"/>
      <c r="CO3" s="32" t="str">
        <f t="shared" ref="CO3:CO34" si="10">IF(CF3&gt;CI3,"Yes","No")</f>
        <v>No</v>
      </c>
      <c r="CP3" s="56">
        <f t="shared" ref="CP3:CP66" si="11">CI3/W3</f>
        <v>-1</v>
      </c>
    </row>
    <row r="4" spans="1:94" x14ac:dyDescent="0.2">
      <c r="A4" s="30">
        <v>45899</v>
      </c>
      <c r="B4" s="32" t="s">
        <v>67</v>
      </c>
      <c r="C4" s="32" t="s">
        <v>95</v>
      </c>
      <c r="D4" s="32" t="s">
        <v>65</v>
      </c>
      <c r="E4" s="33">
        <v>2.2000000000000002</v>
      </c>
      <c r="F4" s="33" t="s">
        <v>59</v>
      </c>
      <c r="G4" s="33" t="s">
        <v>60</v>
      </c>
      <c r="H4" s="32" t="s">
        <v>64</v>
      </c>
      <c r="I4" s="32">
        <v>5</v>
      </c>
      <c r="J4" s="32">
        <v>15</v>
      </c>
      <c r="K4" s="39" t="s">
        <v>96</v>
      </c>
      <c r="L4" s="33">
        <v>2</v>
      </c>
      <c r="M4" s="35" t="s">
        <v>97</v>
      </c>
      <c r="N4" s="32" t="s">
        <v>4</v>
      </c>
      <c r="R4" s="33">
        <v>5.81</v>
      </c>
      <c r="S4" s="32">
        <v>1</v>
      </c>
      <c r="T4" s="33">
        <f t="shared" si="0"/>
        <v>11.62</v>
      </c>
      <c r="U4" s="33">
        <f>-$L4+T4</f>
        <v>9.6199999999999992</v>
      </c>
      <c r="V4" s="25">
        <f>V3+U4</f>
        <v>7.6199999999999992</v>
      </c>
      <c r="W4" s="25">
        <f>L4+W3</f>
        <v>4</v>
      </c>
      <c r="X4" s="36">
        <f t="shared" ref="X4:X5" si="12">SUM(V4/W4)</f>
        <v>1.9049999999999998</v>
      </c>
      <c r="Y4" s="26">
        <f t="shared" si="1"/>
        <v>7.619999999999999E-2</v>
      </c>
      <c r="Z4" s="27">
        <f t="shared" si="2"/>
        <v>761.99999999999989</v>
      </c>
      <c r="AA4" s="32" t="s">
        <v>63</v>
      </c>
      <c r="AE4" s="33">
        <f t="shared" si="3"/>
        <v>7</v>
      </c>
      <c r="AH4" s="33">
        <v>3.67</v>
      </c>
      <c r="AR4" s="32" t="s">
        <v>57</v>
      </c>
      <c r="AS4" s="33">
        <v>7</v>
      </c>
      <c r="BG4" s="33">
        <f t="shared" si="4"/>
        <v>5.34</v>
      </c>
      <c r="BH4" s="33">
        <f t="shared" ref="BH4:BH67" si="13">0.92*(AH4-1)+1</f>
        <v>3.4563999999999999</v>
      </c>
      <c r="BK4" s="33">
        <v>3.4</v>
      </c>
      <c r="BM4" s="32">
        <v>1</v>
      </c>
      <c r="BN4" s="32">
        <v>1</v>
      </c>
      <c r="BO4" s="44">
        <f t="shared" ref="BO4:BO66" si="14">BN4/BM4</f>
        <v>1</v>
      </c>
      <c r="BP4" s="33">
        <f t="shared" ref="BP4:BP67" si="15">L4*R4</f>
        <v>11.62</v>
      </c>
      <c r="BQ4" s="33" t="s">
        <v>592</v>
      </c>
      <c r="BR4" s="33"/>
      <c r="BS4" s="33" t="s">
        <v>327</v>
      </c>
      <c r="BT4" s="32" t="s">
        <v>280</v>
      </c>
      <c r="BU4" s="32" t="s">
        <v>241</v>
      </c>
      <c r="BV4" s="32">
        <v>1700</v>
      </c>
      <c r="BW4" s="32" t="s">
        <v>435</v>
      </c>
      <c r="BX4" s="32" t="s">
        <v>437</v>
      </c>
      <c r="BY4" s="32">
        <v>15</v>
      </c>
      <c r="BZ4" s="33">
        <f>IF(($AA4="W"),ROUND(($L4*$BK4),2),"0.00")</f>
        <v>6.8</v>
      </c>
      <c r="CA4" s="33">
        <f>-$L4+BZ4</f>
        <v>4.8</v>
      </c>
      <c r="CB4" s="33">
        <f>CB3+CA4</f>
        <v>2.8</v>
      </c>
      <c r="CC4" s="56">
        <f t="shared" si="6"/>
        <v>0.7</v>
      </c>
      <c r="CD4" s="33">
        <f>IF(($AA4="W"),ROUND(($L4*$BH4),2),"0.00")</f>
        <v>6.91</v>
      </c>
      <c r="CE4" s="33">
        <f>-$L4+CD4</f>
        <v>4.91</v>
      </c>
      <c r="CF4" s="33">
        <f>CF3+CE4</f>
        <v>2.91</v>
      </c>
      <c r="CG4" s="33">
        <f>IF(($AA4="W"),ROUND(($L4*$BH4),2),"0.00")</f>
        <v>6.91</v>
      </c>
      <c r="CH4" s="33">
        <f>CM4</f>
        <v>5.1528</v>
      </c>
      <c r="CI4" s="33">
        <f t="shared" ref="CI4:CI35" si="16">CI3+CH4</f>
        <v>3.1528</v>
      </c>
      <c r="CJ4" s="33">
        <f t="shared" si="7"/>
        <v>5.34</v>
      </c>
      <c r="CK4" s="33">
        <f t="shared" si="8"/>
        <v>2.34</v>
      </c>
      <c r="CL4" s="33">
        <f t="shared" ref="CL4:CL67" si="17">IF(CK4&gt;0, CK4*0.92, CK4)</f>
        <v>2.1528</v>
      </c>
      <c r="CM4" s="33">
        <f t="shared" si="9"/>
        <v>5.1528</v>
      </c>
      <c r="CN4" s="33"/>
      <c r="CO4" s="32" t="str">
        <f t="shared" si="10"/>
        <v>No</v>
      </c>
      <c r="CP4" s="56">
        <f t="shared" si="11"/>
        <v>0.78820000000000001</v>
      </c>
    </row>
    <row r="5" spans="1:94" x14ac:dyDescent="0.2">
      <c r="A5" s="30">
        <v>45899</v>
      </c>
      <c r="B5" s="32" t="s">
        <v>67</v>
      </c>
      <c r="C5" s="32" t="s">
        <v>92</v>
      </c>
      <c r="D5" s="32" t="s">
        <v>65</v>
      </c>
      <c r="E5" s="33">
        <v>2.2000000000000002</v>
      </c>
      <c r="F5" s="33" t="s">
        <v>59</v>
      </c>
      <c r="G5" s="33" t="s">
        <v>60</v>
      </c>
      <c r="H5" s="32" t="s">
        <v>64</v>
      </c>
      <c r="I5" s="32">
        <v>5</v>
      </c>
      <c r="J5" s="32">
        <v>12</v>
      </c>
      <c r="K5" s="40" t="s">
        <v>98</v>
      </c>
      <c r="L5" s="33">
        <v>1</v>
      </c>
      <c r="M5" s="35" t="s">
        <v>99</v>
      </c>
      <c r="N5" s="32" t="s">
        <v>4</v>
      </c>
      <c r="R5" s="33">
        <v>7.47</v>
      </c>
      <c r="S5" s="32">
        <v>2</v>
      </c>
      <c r="T5" s="33" t="str">
        <f t="shared" si="0"/>
        <v>0.00</v>
      </c>
      <c r="U5" s="33">
        <f>-$L5+T5</f>
        <v>-1</v>
      </c>
      <c r="V5" s="25">
        <f t="shared" ref="V5" si="18">V4+U5</f>
        <v>6.6199999999999992</v>
      </c>
      <c r="W5" s="25">
        <f t="shared" ref="W5" si="19">L5+W4</f>
        <v>5</v>
      </c>
      <c r="X5" s="36">
        <f t="shared" si="12"/>
        <v>1.3239999999999998</v>
      </c>
      <c r="Y5" s="26">
        <f t="shared" si="1"/>
        <v>6.6199999999999995E-2</v>
      </c>
      <c r="Z5" s="27">
        <f t="shared" si="2"/>
        <v>661.99999999999989</v>
      </c>
      <c r="AA5" s="32" t="s">
        <v>61</v>
      </c>
      <c r="AE5" s="33">
        <f t="shared" si="3"/>
        <v>12.26</v>
      </c>
      <c r="AH5" s="33">
        <v>12.26</v>
      </c>
      <c r="AR5" s="32" t="s">
        <v>57</v>
      </c>
      <c r="AS5" s="33">
        <v>9</v>
      </c>
      <c r="BG5" s="33">
        <f t="shared" si="4"/>
        <v>11.26</v>
      </c>
      <c r="BH5" s="33">
        <f t="shared" si="13"/>
        <v>11.3592</v>
      </c>
      <c r="BK5" s="33">
        <v>10</v>
      </c>
      <c r="BM5" s="32">
        <v>1</v>
      </c>
      <c r="BN5" s="32">
        <v>1</v>
      </c>
      <c r="BO5" s="44">
        <f t="shared" si="14"/>
        <v>1</v>
      </c>
      <c r="BP5" s="33">
        <f t="shared" si="15"/>
        <v>7.47</v>
      </c>
      <c r="BQ5" s="33" t="s">
        <v>592</v>
      </c>
      <c r="BR5" s="33"/>
      <c r="BS5" s="33" t="s">
        <v>328</v>
      </c>
      <c r="BT5" s="32" t="s">
        <v>280</v>
      </c>
      <c r="BU5" s="32" t="s">
        <v>241</v>
      </c>
      <c r="BV5" s="32">
        <v>1700</v>
      </c>
      <c r="BW5" s="32" t="s">
        <v>435</v>
      </c>
      <c r="BX5" s="32" t="s">
        <v>437</v>
      </c>
      <c r="BY5" s="32">
        <v>15</v>
      </c>
      <c r="BZ5" s="33" t="str">
        <f t="shared" ref="BZ5:BZ68" si="20">IF(($AA5="W"),ROUND(($L5*$BK5),2),"0.00")</f>
        <v>0.00</v>
      </c>
      <c r="CA5" s="33">
        <f>-$L5+BZ5</f>
        <v>-1</v>
      </c>
      <c r="CB5" s="33">
        <f t="shared" ref="CB5:CB68" si="21">CB4+CA5</f>
        <v>1.7999999999999998</v>
      </c>
      <c r="CC5" s="56">
        <f t="shared" si="6"/>
        <v>0.36</v>
      </c>
      <c r="CD5" s="33" t="str">
        <f t="shared" ref="CD5:CD44" si="22">IF(($AA5="W"),ROUND(($L5*$BH5),2),"0.00")</f>
        <v>0.00</v>
      </c>
      <c r="CE5" s="33">
        <f t="shared" ref="CE5:CE67" si="23">-$L5+CD5</f>
        <v>-1</v>
      </c>
      <c r="CF5" s="33">
        <f t="shared" ref="CF5:CF68" si="24">CF4+CE5</f>
        <v>1.9100000000000001</v>
      </c>
      <c r="CG5" s="33" t="str">
        <f t="shared" ref="CG5:CG68" si="25">IF(($AA5="W"),ROUND(($L5*$BH5),2),"0.00")</f>
        <v>0.00</v>
      </c>
      <c r="CH5" s="33">
        <f>CM5</f>
        <v>-1</v>
      </c>
      <c r="CI5" s="33">
        <f t="shared" si="16"/>
        <v>2.1528</v>
      </c>
      <c r="CJ5" s="33">
        <f t="shared" si="7"/>
        <v>-1</v>
      </c>
      <c r="CK5" s="33">
        <f t="shared" si="8"/>
        <v>2.34</v>
      </c>
      <c r="CL5" s="33">
        <f t="shared" si="17"/>
        <v>2.1528</v>
      </c>
      <c r="CM5" s="33">
        <f t="shared" si="9"/>
        <v>-1</v>
      </c>
      <c r="CN5" s="33"/>
      <c r="CO5" s="32" t="str">
        <f t="shared" si="10"/>
        <v>No</v>
      </c>
      <c r="CP5" s="56">
        <f t="shared" si="11"/>
        <v>0.43056</v>
      </c>
    </row>
    <row r="6" spans="1:94" x14ac:dyDescent="0.2">
      <c r="A6" s="30">
        <v>45899</v>
      </c>
      <c r="B6" s="32" t="s">
        <v>67</v>
      </c>
      <c r="C6" s="32" t="s">
        <v>95</v>
      </c>
      <c r="D6" s="32" t="s">
        <v>65</v>
      </c>
      <c r="E6" s="33">
        <v>4.0999999999999996</v>
      </c>
      <c r="F6" s="33" t="s">
        <v>59</v>
      </c>
      <c r="G6" s="33" t="s">
        <v>60</v>
      </c>
      <c r="H6" s="32" t="s">
        <v>64</v>
      </c>
      <c r="I6" s="32">
        <v>8</v>
      </c>
      <c r="J6" s="32">
        <v>12</v>
      </c>
      <c r="K6" s="40" t="s">
        <v>100</v>
      </c>
      <c r="L6" s="33">
        <v>5</v>
      </c>
      <c r="M6" s="35" t="s">
        <v>101</v>
      </c>
      <c r="N6" s="32" t="s">
        <v>4</v>
      </c>
      <c r="R6" s="33">
        <v>6</v>
      </c>
      <c r="S6" s="32">
        <v>2</v>
      </c>
      <c r="T6" s="33" t="str">
        <f t="shared" si="0"/>
        <v>0.00</v>
      </c>
      <c r="U6" s="33">
        <f t="shared" ref="U6" si="26">-$L6+T6</f>
        <v>-5</v>
      </c>
      <c r="V6" s="25">
        <f t="shared" ref="V6:V7" si="27">V5+U6</f>
        <v>1.6199999999999992</v>
      </c>
      <c r="W6" s="25">
        <f t="shared" ref="W6:W7" si="28">L6+W5</f>
        <v>10</v>
      </c>
      <c r="X6" s="36">
        <f t="shared" ref="X6:X7" si="29">SUM(V6/W6)</f>
        <v>0.16199999999999992</v>
      </c>
      <c r="Y6" s="26">
        <f t="shared" ref="Y6:Y7" si="30">V6/100</f>
        <v>1.6199999999999992E-2</v>
      </c>
      <c r="Z6" s="27">
        <f t="shared" ref="Z6:Z7" si="31">V6*100</f>
        <v>161.99999999999991</v>
      </c>
      <c r="AA6" s="32" t="s">
        <v>61</v>
      </c>
      <c r="AE6" s="33">
        <f t="shared" si="3"/>
        <v>6.2</v>
      </c>
      <c r="AH6" s="33">
        <v>6.2</v>
      </c>
      <c r="AR6" s="32" t="s">
        <v>57</v>
      </c>
      <c r="AS6" s="33">
        <v>6</v>
      </c>
      <c r="BG6" s="33">
        <f t="shared" si="4"/>
        <v>26</v>
      </c>
      <c r="BH6" s="33">
        <f t="shared" si="13"/>
        <v>5.7840000000000007</v>
      </c>
      <c r="BK6" s="33">
        <v>6</v>
      </c>
      <c r="BM6" s="32">
        <v>2</v>
      </c>
      <c r="BN6" s="32">
        <v>2</v>
      </c>
      <c r="BO6" s="44">
        <f t="shared" si="14"/>
        <v>1</v>
      </c>
      <c r="BP6" s="33">
        <f t="shared" si="15"/>
        <v>30</v>
      </c>
      <c r="BQ6" s="33" t="s">
        <v>590</v>
      </c>
      <c r="BR6" s="33" t="s">
        <v>605</v>
      </c>
      <c r="BS6" s="33"/>
      <c r="BT6" s="32" t="s">
        <v>279</v>
      </c>
      <c r="BU6" s="32" t="s">
        <v>243</v>
      </c>
      <c r="BV6" s="32">
        <v>1200</v>
      </c>
      <c r="BW6" s="32" t="s">
        <v>435</v>
      </c>
      <c r="BX6" s="32" t="s">
        <v>437</v>
      </c>
      <c r="BY6" s="32">
        <v>13</v>
      </c>
      <c r="BZ6" s="33" t="str">
        <f t="shared" si="20"/>
        <v>0.00</v>
      </c>
      <c r="CA6" s="33">
        <f>-$L6+BZ6</f>
        <v>-5</v>
      </c>
      <c r="CB6" s="33">
        <f t="shared" si="21"/>
        <v>-3.2</v>
      </c>
      <c r="CC6" s="56">
        <f t="shared" si="6"/>
        <v>-0.32</v>
      </c>
      <c r="CD6" s="33" t="str">
        <f t="shared" si="22"/>
        <v>0.00</v>
      </c>
      <c r="CE6" s="33">
        <f t="shared" si="23"/>
        <v>-5</v>
      </c>
      <c r="CF6" s="33">
        <f t="shared" si="24"/>
        <v>-3.09</v>
      </c>
      <c r="CG6" s="33" t="str">
        <f t="shared" si="25"/>
        <v>0.00</v>
      </c>
      <c r="CH6" s="33">
        <f t="shared" ref="CH6:CH67" si="32">CM6</f>
        <v>-5</v>
      </c>
      <c r="CI6" s="33">
        <f t="shared" si="16"/>
        <v>-2.8472</v>
      </c>
      <c r="CJ6" s="33">
        <f t="shared" si="7"/>
        <v>-5</v>
      </c>
      <c r="CK6" s="33">
        <f t="shared" si="8"/>
        <v>2.6499999999999986</v>
      </c>
      <c r="CL6" s="33">
        <f t="shared" si="17"/>
        <v>2.4379999999999988</v>
      </c>
      <c r="CM6" s="33">
        <f t="shared" si="9"/>
        <v>-5</v>
      </c>
      <c r="CN6" s="33"/>
      <c r="CO6" s="32" t="str">
        <f t="shared" si="10"/>
        <v>No</v>
      </c>
      <c r="CP6" s="56">
        <f t="shared" si="11"/>
        <v>-0.28471999999999997</v>
      </c>
    </row>
    <row r="7" spans="1:94" x14ac:dyDescent="0.2">
      <c r="A7" s="30">
        <v>45899</v>
      </c>
      <c r="B7" s="32" t="s">
        <v>67</v>
      </c>
      <c r="C7" s="32" t="s">
        <v>95</v>
      </c>
      <c r="D7" s="32" t="s">
        <v>65</v>
      </c>
      <c r="E7" s="33">
        <v>4.0999999999999996</v>
      </c>
      <c r="F7" s="33" t="s">
        <v>59</v>
      </c>
      <c r="G7" s="33" t="s">
        <v>60</v>
      </c>
      <c r="H7" s="32" t="s">
        <v>64</v>
      </c>
      <c r="I7" s="32">
        <v>8</v>
      </c>
      <c r="J7" s="32">
        <v>12</v>
      </c>
      <c r="K7" s="39" t="s">
        <v>100</v>
      </c>
      <c r="L7" s="33">
        <v>5</v>
      </c>
      <c r="M7" s="35" t="s">
        <v>101</v>
      </c>
      <c r="N7" s="32" t="s">
        <v>5</v>
      </c>
      <c r="R7" s="33">
        <v>2.25</v>
      </c>
      <c r="S7" s="32">
        <v>2</v>
      </c>
      <c r="T7" s="33">
        <f t="shared" si="0"/>
        <v>11.25</v>
      </c>
      <c r="U7" s="33">
        <f>-$L7+T7</f>
        <v>6.25</v>
      </c>
      <c r="V7" s="25">
        <f t="shared" si="27"/>
        <v>7.8699999999999992</v>
      </c>
      <c r="W7" s="25">
        <f t="shared" si="28"/>
        <v>15</v>
      </c>
      <c r="X7" s="36">
        <f t="shared" si="29"/>
        <v>0.52466666666666661</v>
      </c>
      <c r="Y7" s="26">
        <f t="shared" si="30"/>
        <v>7.8699999999999992E-2</v>
      </c>
      <c r="Z7" s="27">
        <f t="shared" si="31"/>
        <v>786.99999999999989</v>
      </c>
      <c r="AA7" s="32" t="s">
        <v>63</v>
      </c>
      <c r="AE7" s="33">
        <f t="shared" si="3"/>
        <v>2.5299999999999998</v>
      </c>
      <c r="AH7" s="33">
        <v>2.5299999999999998</v>
      </c>
      <c r="AR7" s="32" t="s">
        <v>57</v>
      </c>
      <c r="AS7" s="33">
        <v>2.25</v>
      </c>
      <c r="BG7" s="33">
        <f t="shared" si="4"/>
        <v>7.6499999999999986</v>
      </c>
      <c r="BH7" s="33">
        <f t="shared" si="13"/>
        <v>2.4076</v>
      </c>
      <c r="BK7" s="33">
        <v>2.2000000000000002</v>
      </c>
      <c r="BM7" s="32">
        <v>2</v>
      </c>
      <c r="BN7" s="32">
        <v>2</v>
      </c>
      <c r="BO7" s="44">
        <f t="shared" si="14"/>
        <v>1</v>
      </c>
      <c r="BP7" s="33">
        <f t="shared" si="15"/>
        <v>11.25</v>
      </c>
      <c r="BQ7" s="33" t="s">
        <v>590</v>
      </c>
      <c r="BR7" s="33" t="s">
        <v>606</v>
      </c>
      <c r="BS7" s="33"/>
      <c r="BT7" s="32" t="s">
        <v>279</v>
      </c>
      <c r="BU7" s="32" t="s">
        <v>243</v>
      </c>
      <c r="BV7" s="32">
        <v>1200</v>
      </c>
      <c r="BW7" s="32" t="s">
        <v>435</v>
      </c>
      <c r="BX7" s="32" t="s">
        <v>437</v>
      </c>
      <c r="BY7" s="32">
        <v>13</v>
      </c>
      <c r="BZ7" s="33">
        <f t="shared" si="20"/>
        <v>11</v>
      </c>
      <c r="CA7" s="33">
        <f t="shared" ref="CA7:CA68" si="33">-$L7+BZ7</f>
        <v>6</v>
      </c>
      <c r="CB7" s="33">
        <f t="shared" si="21"/>
        <v>2.8</v>
      </c>
      <c r="CC7" s="56">
        <f t="shared" si="6"/>
        <v>0.18666666666666665</v>
      </c>
      <c r="CD7" s="33">
        <f t="shared" si="22"/>
        <v>12.04</v>
      </c>
      <c r="CE7" s="33">
        <f>-$L7+CD7</f>
        <v>7.0399999999999991</v>
      </c>
      <c r="CF7" s="33">
        <f t="shared" si="24"/>
        <v>3.9499999999999993</v>
      </c>
      <c r="CG7" s="33">
        <f>IF(($AA7="W"),ROUND(($L7*$BH7),2),"0.00")</f>
        <v>12.04</v>
      </c>
      <c r="CH7" s="33">
        <f>CM7</f>
        <v>7.4379999999999988</v>
      </c>
      <c r="CI7" s="33">
        <f t="shared" si="16"/>
        <v>4.5907999999999989</v>
      </c>
      <c r="CJ7" s="33">
        <f t="shared" si="7"/>
        <v>7.6499999999999986</v>
      </c>
      <c r="CK7" s="33">
        <f t="shared" si="8"/>
        <v>2.6499999999999986</v>
      </c>
      <c r="CL7" s="33">
        <f t="shared" si="17"/>
        <v>2.4379999999999988</v>
      </c>
      <c r="CM7" s="33">
        <f t="shared" si="9"/>
        <v>7.4379999999999988</v>
      </c>
      <c r="CN7" s="33"/>
      <c r="CO7" s="32" t="str">
        <f t="shared" si="10"/>
        <v>No</v>
      </c>
      <c r="CP7" s="56">
        <f t="shared" si="11"/>
        <v>0.30605333333333323</v>
      </c>
    </row>
    <row r="8" spans="1:94" x14ac:dyDescent="0.2">
      <c r="A8" s="30">
        <v>45899</v>
      </c>
      <c r="B8" s="32" t="s">
        <v>67</v>
      </c>
      <c r="C8" s="32" t="s">
        <v>95</v>
      </c>
      <c r="D8" s="32" t="s">
        <v>65</v>
      </c>
      <c r="E8" s="32">
        <v>4.45</v>
      </c>
      <c r="F8" s="33" t="s">
        <v>59</v>
      </c>
      <c r="G8" s="33" t="s">
        <v>60</v>
      </c>
      <c r="H8" s="32" t="s">
        <v>64</v>
      </c>
      <c r="I8" s="32">
        <v>9</v>
      </c>
      <c r="J8" s="32">
        <v>6</v>
      </c>
      <c r="K8" s="32" t="s">
        <v>68</v>
      </c>
      <c r="L8" s="33">
        <v>3.5</v>
      </c>
      <c r="M8" s="35" t="s">
        <v>102</v>
      </c>
      <c r="N8" s="32" t="s">
        <v>4</v>
      </c>
      <c r="R8" s="33">
        <v>3.72</v>
      </c>
      <c r="S8" s="32" t="s">
        <v>62</v>
      </c>
      <c r="T8" s="33" t="str">
        <f t="shared" si="0"/>
        <v>0.00</v>
      </c>
      <c r="U8" s="33">
        <f t="shared" ref="U8" si="34">-$L8+T8</f>
        <v>-3.5</v>
      </c>
      <c r="V8" s="25">
        <f t="shared" ref="V8" si="35">V7+U8</f>
        <v>4.3699999999999992</v>
      </c>
      <c r="W8" s="25">
        <f t="shared" ref="W8" si="36">L8+W7</f>
        <v>18.5</v>
      </c>
      <c r="X8" s="36">
        <f t="shared" ref="X8" si="37">SUM(V8/W8)</f>
        <v>0.23621621621621616</v>
      </c>
      <c r="Y8" s="26">
        <f t="shared" ref="Y8" si="38">V8/100</f>
        <v>4.3699999999999989E-2</v>
      </c>
      <c r="Z8" s="27">
        <f t="shared" ref="Z8" si="39">V8*100</f>
        <v>436.99999999999994</v>
      </c>
      <c r="AA8" s="32" t="s">
        <v>61</v>
      </c>
      <c r="AE8" s="33">
        <f t="shared" si="3"/>
        <v>4</v>
      </c>
      <c r="AH8" s="33">
        <v>3.16</v>
      </c>
      <c r="AR8" s="32" t="s">
        <v>57</v>
      </c>
      <c r="AS8" s="33">
        <v>4</v>
      </c>
      <c r="BG8" s="33">
        <f t="shared" si="4"/>
        <v>7.5600000000000005</v>
      </c>
      <c r="BH8" s="33">
        <f t="shared" si="13"/>
        <v>2.9872000000000005</v>
      </c>
      <c r="BK8" s="33">
        <v>3.4</v>
      </c>
      <c r="BM8" s="32">
        <v>3</v>
      </c>
      <c r="BN8" s="32">
        <v>2</v>
      </c>
      <c r="BO8" s="44">
        <f t="shared" si="14"/>
        <v>0.66666666666666663</v>
      </c>
      <c r="BP8" s="33">
        <f t="shared" si="15"/>
        <v>13.020000000000001</v>
      </c>
      <c r="BQ8" s="33" t="s">
        <v>593</v>
      </c>
      <c r="BR8" s="33"/>
      <c r="BT8" s="32" t="s">
        <v>278</v>
      </c>
      <c r="BU8" s="32" t="s">
        <v>239</v>
      </c>
      <c r="BV8" s="32">
        <v>1400</v>
      </c>
      <c r="BW8" s="32" t="s">
        <v>435</v>
      </c>
      <c r="BX8" s="32" t="s">
        <v>437</v>
      </c>
      <c r="BY8" s="32">
        <v>9</v>
      </c>
      <c r="BZ8" s="33" t="str">
        <f t="shared" si="20"/>
        <v>0.00</v>
      </c>
      <c r="CA8" s="33">
        <f t="shared" si="33"/>
        <v>-3.5</v>
      </c>
      <c r="CB8" s="33">
        <f t="shared" si="21"/>
        <v>-0.70000000000000018</v>
      </c>
      <c r="CC8" s="56">
        <f t="shared" si="6"/>
        <v>-3.7837837837837847E-2</v>
      </c>
      <c r="CD8" s="33" t="str">
        <f t="shared" si="22"/>
        <v>0.00</v>
      </c>
      <c r="CE8" s="33">
        <f t="shared" si="23"/>
        <v>-3.5</v>
      </c>
      <c r="CF8" s="33">
        <f t="shared" si="24"/>
        <v>0.44999999999999929</v>
      </c>
      <c r="CG8" s="33" t="str">
        <f t="shared" si="25"/>
        <v>0.00</v>
      </c>
      <c r="CH8" s="33">
        <f t="shared" si="32"/>
        <v>-3.5</v>
      </c>
      <c r="CI8" s="33">
        <f t="shared" si="16"/>
        <v>1.0907999999999989</v>
      </c>
      <c r="CJ8" s="33">
        <f t="shared" si="7"/>
        <v>-3.5</v>
      </c>
      <c r="CK8" s="33">
        <f t="shared" si="8"/>
        <v>-3.5</v>
      </c>
      <c r="CL8" s="33">
        <f t="shared" si="17"/>
        <v>-3.5</v>
      </c>
      <c r="CM8" s="33">
        <f t="shared" si="9"/>
        <v>-3.5</v>
      </c>
      <c r="CN8" s="33"/>
      <c r="CO8" s="32" t="str">
        <f t="shared" si="10"/>
        <v>No</v>
      </c>
      <c r="CP8" s="56">
        <f t="shared" si="11"/>
        <v>5.8962162162162102E-2</v>
      </c>
    </row>
    <row r="9" spans="1:94" x14ac:dyDescent="0.2">
      <c r="A9" s="30">
        <v>45903</v>
      </c>
      <c r="B9" s="32" t="s">
        <v>67</v>
      </c>
      <c r="C9" s="32" t="s">
        <v>103</v>
      </c>
      <c r="D9" s="32" t="s">
        <v>81</v>
      </c>
      <c r="E9" s="33">
        <v>3.2</v>
      </c>
      <c r="F9" s="33" t="s">
        <v>59</v>
      </c>
      <c r="G9" s="33" t="s">
        <v>60</v>
      </c>
      <c r="H9" s="32" t="s">
        <v>82</v>
      </c>
      <c r="I9" s="32">
        <v>4</v>
      </c>
      <c r="J9" s="32">
        <v>4</v>
      </c>
      <c r="K9" s="39" t="s">
        <v>91</v>
      </c>
      <c r="L9" s="33">
        <v>2.5</v>
      </c>
      <c r="M9" s="35" t="s">
        <v>104</v>
      </c>
      <c r="N9" s="32" t="s">
        <v>4</v>
      </c>
      <c r="R9" s="33">
        <v>3.12</v>
      </c>
      <c r="S9" s="32">
        <v>1</v>
      </c>
      <c r="T9" s="33">
        <f t="shared" si="0"/>
        <v>7.8</v>
      </c>
      <c r="U9" s="33">
        <f t="shared" ref="U9" si="40">-$L9+T9</f>
        <v>5.3</v>
      </c>
      <c r="V9" s="25">
        <f t="shared" ref="V9" si="41">V8+U9</f>
        <v>9.6699999999999982</v>
      </c>
      <c r="W9" s="25">
        <f t="shared" ref="W9" si="42">L9+W8</f>
        <v>21</v>
      </c>
      <c r="X9" s="36">
        <f t="shared" ref="X9" si="43">SUM(V9/W9)</f>
        <v>0.46047619047619037</v>
      </c>
      <c r="Y9" s="26">
        <f t="shared" ref="Y9" si="44">V9/100</f>
        <v>9.669999999999998E-2</v>
      </c>
      <c r="Z9" s="27">
        <f t="shared" ref="Z9" si="45">V9*100</f>
        <v>966.99999999999977</v>
      </c>
      <c r="AA9" s="32" t="s">
        <v>63</v>
      </c>
      <c r="AE9" s="33">
        <f t="shared" si="3"/>
        <v>3.9</v>
      </c>
      <c r="AH9" s="33">
        <v>2.87</v>
      </c>
      <c r="AR9" s="32" t="s">
        <v>57</v>
      </c>
      <c r="AS9" s="33">
        <v>3.9</v>
      </c>
      <c r="BG9" s="33">
        <f t="shared" si="4"/>
        <v>4.6750000000000007</v>
      </c>
      <c r="BH9" s="33">
        <f t="shared" si="13"/>
        <v>2.7204000000000002</v>
      </c>
      <c r="BK9" s="33">
        <v>2.2999999999999998</v>
      </c>
      <c r="BM9" s="32">
        <v>4</v>
      </c>
      <c r="BN9" s="32">
        <v>3</v>
      </c>
      <c r="BO9" s="44">
        <f t="shared" si="14"/>
        <v>0.75</v>
      </c>
      <c r="BP9" s="33">
        <f t="shared" si="15"/>
        <v>7.8000000000000007</v>
      </c>
      <c r="BQ9" s="33" t="s">
        <v>594</v>
      </c>
      <c r="BR9" s="33"/>
      <c r="BT9" s="32" t="s">
        <v>297</v>
      </c>
      <c r="BU9" s="32" t="s">
        <v>489</v>
      </c>
      <c r="BV9" s="32">
        <v>1400</v>
      </c>
      <c r="BW9" s="32" t="s">
        <v>459</v>
      </c>
      <c r="BX9" s="32" t="s">
        <v>437</v>
      </c>
      <c r="BY9" s="32">
        <v>7</v>
      </c>
      <c r="BZ9" s="33">
        <f t="shared" si="20"/>
        <v>5.75</v>
      </c>
      <c r="CA9" s="33">
        <f t="shared" si="33"/>
        <v>3.25</v>
      </c>
      <c r="CB9" s="33">
        <f t="shared" si="21"/>
        <v>2.5499999999999998</v>
      </c>
      <c r="CC9" s="56">
        <f t="shared" si="6"/>
        <v>0.12142857142857141</v>
      </c>
      <c r="CD9" s="33">
        <f>IF(($AA9="W"),ROUND(($L9*$BH9),2),"0.00")</f>
        <v>6.8</v>
      </c>
      <c r="CE9" s="33">
        <f t="shared" si="23"/>
        <v>4.3</v>
      </c>
      <c r="CF9" s="33">
        <f t="shared" si="24"/>
        <v>4.7499999999999991</v>
      </c>
      <c r="CG9" s="33">
        <f t="shared" si="25"/>
        <v>6.8</v>
      </c>
      <c r="CH9" s="33">
        <f t="shared" si="32"/>
        <v>4.301000000000001</v>
      </c>
      <c r="CI9" s="33">
        <f t="shared" si="16"/>
        <v>5.3917999999999999</v>
      </c>
      <c r="CJ9" s="33">
        <f t="shared" si="7"/>
        <v>4.6750000000000007</v>
      </c>
      <c r="CK9" s="33">
        <f t="shared" si="8"/>
        <v>4.6750000000000007</v>
      </c>
      <c r="CL9" s="33">
        <f t="shared" si="17"/>
        <v>4.301000000000001</v>
      </c>
      <c r="CM9" s="33">
        <f t="shared" si="9"/>
        <v>4.301000000000001</v>
      </c>
      <c r="CN9" s="33"/>
      <c r="CO9" s="32" t="str">
        <f t="shared" si="10"/>
        <v>No</v>
      </c>
      <c r="CP9" s="56">
        <f t="shared" si="11"/>
        <v>0.25675238095238095</v>
      </c>
    </row>
    <row r="10" spans="1:94" x14ac:dyDescent="0.2">
      <c r="A10" s="30">
        <v>45906</v>
      </c>
      <c r="B10" s="32" t="s">
        <v>67</v>
      </c>
      <c r="C10" s="32" t="s">
        <v>105</v>
      </c>
      <c r="D10" s="32" t="s">
        <v>65</v>
      </c>
      <c r="E10" s="33">
        <v>3.2</v>
      </c>
      <c r="F10" s="33" t="s">
        <v>59</v>
      </c>
      <c r="G10" s="33" t="s">
        <v>60</v>
      </c>
      <c r="H10" s="32" t="s">
        <v>69</v>
      </c>
      <c r="I10" s="32">
        <v>7</v>
      </c>
      <c r="J10" s="32">
        <v>4</v>
      </c>
      <c r="K10" s="39" t="s">
        <v>106</v>
      </c>
      <c r="L10" s="33">
        <v>3</v>
      </c>
      <c r="M10" s="35" t="s">
        <v>107</v>
      </c>
      <c r="N10" s="32" t="s">
        <v>4</v>
      </c>
      <c r="R10" s="33">
        <v>12</v>
      </c>
      <c r="S10" s="32">
        <v>1</v>
      </c>
      <c r="T10" s="33">
        <f t="shared" si="0"/>
        <v>36</v>
      </c>
      <c r="U10" s="33">
        <f t="shared" ref="U10:U11" si="46">-$L10+T10</f>
        <v>33</v>
      </c>
      <c r="V10" s="25">
        <f t="shared" ref="V10:V11" si="47">V9+U10</f>
        <v>42.67</v>
      </c>
      <c r="W10" s="25">
        <f t="shared" ref="W10:W11" si="48">L10+W9</f>
        <v>24</v>
      </c>
      <c r="X10" s="36">
        <f t="shared" ref="X10:X11" si="49">SUM(V10/W10)</f>
        <v>1.7779166666666668</v>
      </c>
      <c r="Y10" s="26">
        <f t="shared" ref="Y10:Y11" si="50">V10/100</f>
        <v>0.42670000000000002</v>
      </c>
      <c r="Z10" s="27">
        <f t="shared" ref="Z10:Z11" si="51">V10*100</f>
        <v>4267</v>
      </c>
      <c r="AA10" s="32" t="s">
        <v>63</v>
      </c>
      <c r="AE10" s="33">
        <f t="shared" si="3"/>
        <v>12</v>
      </c>
      <c r="AH10" s="33">
        <v>10.57</v>
      </c>
      <c r="AR10" s="32" t="s">
        <v>57</v>
      </c>
      <c r="AS10" s="33">
        <v>12</v>
      </c>
      <c r="BG10" s="33">
        <f>((AH10*(L10))-(L10))</f>
        <v>28.71</v>
      </c>
      <c r="BH10" s="33">
        <f t="shared" si="13"/>
        <v>9.8044000000000011</v>
      </c>
      <c r="BK10" s="33">
        <v>11.9</v>
      </c>
      <c r="BM10" s="32">
        <v>5</v>
      </c>
      <c r="BN10" s="32">
        <v>4</v>
      </c>
      <c r="BO10" s="44">
        <f t="shared" si="14"/>
        <v>0.8</v>
      </c>
      <c r="BP10" s="33">
        <f t="shared" si="15"/>
        <v>36</v>
      </c>
      <c r="BQ10" s="33" t="s">
        <v>590</v>
      </c>
      <c r="BR10" s="33" t="s">
        <v>605</v>
      </c>
      <c r="BS10" s="33"/>
      <c r="BT10" s="32" t="s">
        <v>277</v>
      </c>
      <c r="BU10" s="32" t="s">
        <v>246</v>
      </c>
      <c r="BV10" s="32">
        <v>1600</v>
      </c>
      <c r="BW10" s="32" t="s">
        <v>459</v>
      </c>
      <c r="BX10" s="32" t="s">
        <v>460</v>
      </c>
      <c r="BY10" s="32">
        <v>12</v>
      </c>
      <c r="BZ10" s="33">
        <f t="shared" si="20"/>
        <v>35.700000000000003</v>
      </c>
      <c r="CA10" s="33">
        <f t="shared" si="33"/>
        <v>32.700000000000003</v>
      </c>
      <c r="CB10" s="33">
        <f t="shared" si="21"/>
        <v>35.25</v>
      </c>
      <c r="CC10" s="56">
        <f t="shared" si="6"/>
        <v>1.46875</v>
      </c>
      <c r="CD10" s="33">
        <f>IF(($AA10="W"),ROUND(($L10*$BH10),2),"0.00")</f>
        <v>29.41</v>
      </c>
      <c r="CE10" s="33">
        <f>-$L10+CD10</f>
        <v>26.41</v>
      </c>
      <c r="CF10" s="33">
        <f t="shared" si="24"/>
        <v>31.16</v>
      </c>
      <c r="CG10" s="33">
        <f>IF(($AA10="W"),ROUND(($L10*$BH10),2),"0.00")</f>
        <v>29.41</v>
      </c>
      <c r="CH10" s="33">
        <f>CM10</f>
        <v>25.562000000000005</v>
      </c>
      <c r="CI10" s="33">
        <f t="shared" si="16"/>
        <v>30.953800000000005</v>
      </c>
      <c r="CJ10" s="33">
        <f t="shared" si="7"/>
        <v>28.71</v>
      </c>
      <c r="CK10" s="33">
        <f t="shared" si="8"/>
        <v>39.35</v>
      </c>
      <c r="CL10" s="33">
        <f t="shared" si="17"/>
        <v>36.202000000000005</v>
      </c>
      <c r="CM10" s="33">
        <f t="shared" si="9"/>
        <v>25.562000000000005</v>
      </c>
      <c r="CN10" s="33"/>
      <c r="CO10" s="32" t="str">
        <f t="shared" si="10"/>
        <v>Yes</v>
      </c>
      <c r="CP10" s="56">
        <f t="shared" si="11"/>
        <v>1.2897416666666668</v>
      </c>
    </row>
    <row r="11" spans="1:94" x14ac:dyDescent="0.2">
      <c r="A11" s="30">
        <v>45906</v>
      </c>
      <c r="B11" s="32" t="s">
        <v>67</v>
      </c>
      <c r="C11" s="32" t="s">
        <v>105</v>
      </c>
      <c r="D11" s="32" t="s">
        <v>65</v>
      </c>
      <c r="E11" s="33">
        <v>3.2</v>
      </c>
      <c r="F11" s="33" t="s">
        <v>59</v>
      </c>
      <c r="G11" s="33" t="s">
        <v>60</v>
      </c>
      <c r="H11" s="32" t="s">
        <v>69</v>
      </c>
      <c r="I11" s="32">
        <v>7</v>
      </c>
      <c r="J11" s="32">
        <v>4</v>
      </c>
      <c r="K11" s="39" t="s">
        <v>106</v>
      </c>
      <c r="L11" s="33">
        <v>7</v>
      </c>
      <c r="M11" s="35" t="s">
        <v>107</v>
      </c>
      <c r="N11" s="32" t="s">
        <v>5</v>
      </c>
      <c r="R11" s="33">
        <v>3.1</v>
      </c>
      <c r="S11" s="32">
        <v>1</v>
      </c>
      <c r="T11" s="33">
        <f>IF(($AA11="W"),ROUND(($L11*$R11),2),"0.00")</f>
        <v>21.7</v>
      </c>
      <c r="U11" s="33">
        <f t="shared" si="46"/>
        <v>14.7</v>
      </c>
      <c r="V11" s="25">
        <f t="shared" si="47"/>
        <v>57.370000000000005</v>
      </c>
      <c r="W11" s="25">
        <f t="shared" si="48"/>
        <v>31</v>
      </c>
      <c r="X11" s="36">
        <f t="shared" si="49"/>
        <v>1.8506451612903227</v>
      </c>
      <c r="Y11" s="26">
        <f t="shared" si="50"/>
        <v>0.5737000000000001</v>
      </c>
      <c r="Z11" s="27">
        <f t="shared" si="51"/>
        <v>5737</v>
      </c>
      <c r="AA11" s="32" t="s">
        <v>63</v>
      </c>
      <c r="AE11" s="33">
        <f t="shared" si="3"/>
        <v>3.1</v>
      </c>
      <c r="AH11" s="33">
        <v>2.52</v>
      </c>
      <c r="AR11" s="32" t="s">
        <v>57</v>
      </c>
      <c r="AS11" s="33">
        <v>3.1</v>
      </c>
      <c r="BG11" s="33">
        <f t="shared" si="4"/>
        <v>10.64</v>
      </c>
      <c r="BH11" s="33">
        <f t="shared" si="13"/>
        <v>2.3984000000000001</v>
      </c>
      <c r="BK11" s="33">
        <v>2.7</v>
      </c>
      <c r="BM11" s="32">
        <v>5</v>
      </c>
      <c r="BN11" s="32">
        <v>4</v>
      </c>
      <c r="BO11" s="44">
        <f t="shared" si="14"/>
        <v>0.8</v>
      </c>
      <c r="BP11" s="33">
        <f t="shared" si="15"/>
        <v>21.7</v>
      </c>
      <c r="BQ11" s="33" t="s">
        <v>590</v>
      </c>
      <c r="BR11" s="33" t="s">
        <v>606</v>
      </c>
      <c r="BS11" s="33"/>
      <c r="BT11" s="32" t="s">
        <v>277</v>
      </c>
      <c r="BU11" s="32" t="s">
        <v>246</v>
      </c>
      <c r="BV11" s="32">
        <v>1600</v>
      </c>
      <c r="BW11" s="32" t="s">
        <v>459</v>
      </c>
      <c r="BX11" s="32" t="s">
        <v>460</v>
      </c>
      <c r="BY11" s="32">
        <v>12</v>
      </c>
      <c r="BZ11" s="33">
        <f t="shared" si="20"/>
        <v>18.899999999999999</v>
      </c>
      <c r="CA11" s="33">
        <f t="shared" si="33"/>
        <v>11.899999999999999</v>
      </c>
      <c r="CB11" s="33">
        <f t="shared" si="21"/>
        <v>47.15</v>
      </c>
      <c r="CC11" s="56">
        <f t="shared" si="6"/>
        <v>1.5209677419354839</v>
      </c>
      <c r="CD11" s="33">
        <f t="shared" si="22"/>
        <v>16.79</v>
      </c>
      <c r="CE11" s="33">
        <f t="shared" si="23"/>
        <v>9.7899999999999991</v>
      </c>
      <c r="CF11" s="33">
        <f t="shared" si="24"/>
        <v>40.950000000000003</v>
      </c>
      <c r="CG11" s="33">
        <f>IF(($AA11="W"),ROUND(($L11*$BH11),2),"0.00")</f>
        <v>16.79</v>
      </c>
      <c r="CH11" s="33">
        <f t="shared" si="32"/>
        <v>7.4920000000000044</v>
      </c>
      <c r="CI11" s="33">
        <f t="shared" si="16"/>
        <v>38.445800000000006</v>
      </c>
      <c r="CJ11" s="33">
        <f t="shared" si="7"/>
        <v>10.64</v>
      </c>
      <c r="CK11" s="33">
        <f t="shared" si="8"/>
        <v>39.35</v>
      </c>
      <c r="CL11" s="33">
        <f t="shared" si="17"/>
        <v>36.202000000000005</v>
      </c>
      <c r="CM11" s="33">
        <f t="shared" si="9"/>
        <v>7.4920000000000044</v>
      </c>
      <c r="CN11" s="33"/>
      <c r="CO11" s="32" t="str">
        <f t="shared" si="10"/>
        <v>Yes</v>
      </c>
      <c r="CP11" s="56">
        <f t="shared" si="11"/>
        <v>1.2401870967741937</v>
      </c>
    </row>
    <row r="12" spans="1:94" x14ac:dyDescent="0.2">
      <c r="A12" s="30">
        <v>45913</v>
      </c>
      <c r="B12" s="32" t="s">
        <v>67</v>
      </c>
      <c r="C12" s="32" t="s">
        <v>108</v>
      </c>
      <c r="D12" s="32" t="s">
        <v>65</v>
      </c>
      <c r="E12" s="33">
        <v>4.2</v>
      </c>
      <c r="F12" s="33" t="s">
        <v>59</v>
      </c>
      <c r="G12" s="33" t="s">
        <v>60</v>
      </c>
      <c r="H12" s="32" t="s">
        <v>70</v>
      </c>
      <c r="I12" s="32">
        <v>8</v>
      </c>
      <c r="J12" s="32">
        <v>6</v>
      </c>
      <c r="K12" s="40" t="s">
        <v>78</v>
      </c>
      <c r="L12" s="33">
        <v>2.5</v>
      </c>
      <c r="M12" s="35" t="s">
        <v>109</v>
      </c>
      <c r="N12" s="32" t="s">
        <v>4</v>
      </c>
      <c r="R12" s="33">
        <v>6.5</v>
      </c>
      <c r="S12" s="32">
        <v>2</v>
      </c>
      <c r="T12" s="33" t="str">
        <f>IF(($AA12="W"),ROUND(($L12*$R12),2),"0.00")</f>
        <v>0.00</v>
      </c>
      <c r="U12" s="33">
        <f t="shared" ref="U12" si="52">-$L12+T12</f>
        <v>-2.5</v>
      </c>
      <c r="V12" s="25">
        <f t="shared" ref="V12" si="53">V11+U12</f>
        <v>54.870000000000005</v>
      </c>
      <c r="W12" s="25">
        <f t="shared" ref="W12" si="54">L12+W11</f>
        <v>33.5</v>
      </c>
      <c r="X12" s="36">
        <f t="shared" ref="X12" si="55">SUM(V12/W12)</f>
        <v>1.6379104477611941</v>
      </c>
      <c r="Y12" s="26">
        <f t="shared" ref="Y12" si="56">V12/100</f>
        <v>0.54870000000000008</v>
      </c>
      <c r="Z12" s="27">
        <f t="shared" ref="Z12" si="57">V12*100</f>
        <v>5487</v>
      </c>
      <c r="AA12" s="32" t="s">
        <v>61</v>
      </c>
      <c r="AE12" s="33">
        <f t="shared" si="3"/>
        <v>6.6</v>
      </c>
      <c r="AH12" s="33">
        <v>6.6</v>
      </c>
      <c r="AR12" s="32" t="s">
        <v>57</v>
      </c>
      <c r="AS12" s="33">
        <v>6.5</v>
      </c>
      <c r="BG12" s="33">
        <f t="shared" si="4"/>
        <v>14</v>
      </c>
      <c r="BH12" s="33">
        <f t="shared" si="13"/>
        <v>6.1520000000000001</v>
      </c>
      <c r="BK12" s="33">
        <v>5</v>
      </c>
      <c r="BM12" s="32">
        <v>6</v>
      </c>
      <c r="BN12" s="32">
        <v>4</v>
      </c>
      <c r="BO12" s="44">
        <f t="shared" si="14"/>
        <v>0.66666666666666663</v>
      </c>
      <c r="BP12" s="33">
        <f t="shared" si="15"/>
        <v>16.25</v>
      </c>
      <c r="BQ12" s="33" t="s">
        <v>595</v>
      </c>
      <c r="BR12" s="33"/>
      <c r="BS12" s="33" t="s">
        <v>335</v>
      </c>
      <c r="BT12" s="32" t="s">
        <v>276</v>
      </c>
      <c r="BU12" s="32" t="s">
        <v>239</v>
      </c>
      <c r="BV12" s="32">
        <v>1600</v>
      </c>
      <c r="BW12" s="32" t="s">
        <v>435</v>
      </c>
      <c r="BX12" s="32" t="s">
        <v>460</v>
      </c>
      <c r="BY12" s="32">
        <v>6</v>
      </c>
      <c r="BZ12" s="33" t="str">
        <f t="shared" si="20"/>
        <v>0.00</v>
      </c>
      <c r="CA12" s="33">
        <f t="shared" si="33"/>
        <v>-2.5</v>
      </c>
      <c r="CB12" s="33">
        <f t="shared" si="21"/>
        <v>44.65</v>
      </c>
      <c r="CC12" s="56">
        <f t="shared" si="6"/>
        <v>1.3328358208955224</v>
      </c>
      <c r="CD12" s="33" t="str">
        <f t="shared" si="22"/>
        <v>0.00</v>
      </c>
      <c r="CE12" s="33">
        <f t="shared" si="23"/>
        <v>-2.5</v>
      </c>
      <c r="CF12" s="33">
        <f t="shared" si="24"/>
        <v>38.450000000000003</v>
      </c>
      <c r="CG12" s="33" t="str">
        <f t="shared" si="25"/>
        <v>0.00</v>
      </c>
      <c r="CH12" s="33">
        <f t="shared" si="32"/>
        <v>-2.5</v>
      </c>
      <c r="CI12" s="33">
        <f t="shared" si="16"/>
        <v>35.945800000000006</v>
      </c>
      <c r="CJ12" s="33">
        <f t="shared" si="7"/>
        <v>-2.5</v>
      </c>
      <c r="CK12" s="33">
        <f t="shared" si="8"/>
        <v>-5</v>
      </c>
      <c r="CL12" s="33">
        <f t="shared" si="17"/>
        <v>-5</v>
      </c>
      <c r="CM12" s="33">
        <f t="shared" si="9"/>
        <v>-2.5</v>
      </c>
      <c r="CN12" s="33"/>
      <c r="CO12" s="32" t="str">
        <f t="shared" si="10"/>
        <v>Yes</v>
      </c>
      <c r="CP12" s="56">
        <f t="shared" si="11"/>
        <v>1.0730089552238808</v>
      </c>
    </row>
    <row r="13" spans="1:94" x14ac:dyDescent="0.2">
      <c r="A13" s="30">
        <v>45913</v>
      </c>
      <c r="B13" s="32" t="s">
        <v>67</v>
      </c>
      <c r="C13" s="32" t="s">
        <v>108</v>
      </c>
      <c r="D13" s="32" t="s">
        <v>65</v>
      </c>
      <c r="E13" s="33">
        <v>4.2</v>
      </c>
      <c r="F13" s="33" t="s">
        <v>59</v>
      </c>
      <c r="G13" s="33" t="s">
        <v>60</v>
      </c>
      <c r="H13" s="32" t="s">
        <v>70</v>
      </c>
      <c r="I13" s="32">
        <v>8</v>
      </c>
      <c r="J13" s="32">
        <v>5</v>
      </c>
      <c r="K13" s="34" t="s">
        <v>72</v>
      </c>
      <c r="L13" s="33">
        <v>2.5</v>
      </c>
      <c r="M13" s="35" t="s">
        <v>110</v>
      </c>
      <c r="N13" s="32" t="s">
        <v>4</v>
      </c>
      <c r="R13" s="33">
        <v>2.14</v>
      </c>
      <c r="S13" s="32">
        <v>3</v>
      </c>
      <c r="T13" s="33" t="str">
        <f>IF(($AA13="W"),ROUND(($L13*$R13),2),"0.00")</f>
        <v>0.00</v>
      </c>
      <c r="U13" s="33">
        <f t="shared" ref="U13" si="58">-$L13+T13</f>
        <v>-2.5</v>
      </c>
      <c r="V13" s="25">
        <f t="shared" ref="V13" si="59">V12+U13</f>
        <v>52.370000000000005</v>
      </c>
      <c r="W13" s="25">
        <f t="shared" ref="W13" si="60">L13+W12</f>
        <v>36</v>
      </c>
      <c r="X13" s="36">
        <f t="shared" ref="X13" si="61">SUM(V13/W13)</f>
        <v>1.4547222222222222</v>
      </c>
      <c r="Y13" s="26">
        <f t="shared" ref="Y13" si="62">V13/100</f>
        <v>0.52370000000000005</v>
      </c>
      <c r="Z13" s="27">
        <f t="shared" ref="Z13" si="63">V13*100</f>
        <v>5237</v>
      </c>
      <c r="AA13" s="32" t="s">
        <v>61</v>
      </c>
      <c r="AE13" s="33">
        <f t="shared" si="3"/>
        <v>2.21</v>
      </c>
      <c r="AH13" s="33">
        <v>2.21</v>
      </c>
      <c r="AR13" s="32" t="s">
        <v>49</v>
      </c>
      <c r="BG13" s="33">
        <f t="shared" si="4"/>
        <v>3.0250000000000004</v>
      </c>
      <c r="BH13" s="33">
        <f t="shared" si="13"/>
        <v>2.1132</v>
      </c>
      <c r="BK13" s="33">
        <v>1.8</v>
      </c>
      <c r="BM13" s="32">
        <v>6</v>
      </c>
      <c r="BN13" s="32">
        <v>4</v>
      </c>
      <c r="BO13" s="44">
        <f t="shared" si="14"/>
        <v>0.66666666666666663</v>
      </c>
      <c r="BP13" s="33">
        <f t="shared" si="15"/>
        <v>5.3500000000000005</v>
      </c>
      <c r="BQ13" s="33" t="s">
        <v>595</v>
      </c>
      <c r="BR13" s="33"/>
      <c r="BS13" s="33" t="s">
        <v>335</v>
      </c>
      <c r="BT13" s="32" t="s">
        <v>276</v>
      </c>
      <c r="BU13" s="32" t="s">
        <v>239</v>
      </c>
      <c r="BV13" s="32">
        <v>1600</v>
      </c>
      <c r="BW13" s="32" t="s">
        <v>435</v>
      </c>
      <c r="BX13" s="32" t="s">
        <v>460</v>
      </c>
      <c r="BY13" s="32">
        <v>6</v>
      </c>
      <c r="BZ13" s="33" t="str">
        <f t="shared" si="20"/>
        <v>0.00</v>
      </c>
      <c r="CA13" s="33">
        <f t="shared" si="33"/>
        <v>-2.5</v>
      </c>
      <c r="CB13" s="33">
        <f t="shared" si="21"/>
        <v>42.15</v>
      </c>
      <c r="CC13" s="56">
        <f t="shared" si="6"/>
        <v>1.1708333333333334</v>
      </c>
      <c r="CD13" s="33" t="str">
        <f t="shared" si="22"/>
        <v>0.00</v>
      </c>
      <c r="CE13" s="33">
        <f t="shared" si="23"/>
        <v>-2.5</v>
      </c>
      <c r="CF13" s="33">
        <f t="shared" si="24"/>
        <v>35.950000000000003</v>
      </c>
      <c r="CG13" s="33" t="str">
        <f t="shared" si="25"/>
        <v>0.00</v>
      </c>
      <c r="CH13" s="33">
        <f t="shared" si="32"/>
        <v>-2.5</v>
      </c>
      <c r="CI13" s="33">
        <f t="shared" si="16"/>
        <v>33.445800000000006</v>
      </c>
      <c r="CJ13" s="33">
        <f t="shared" si="7"/>
        <v>-2.5</v>
      </c>
      <c r="CK13" s="33">
        <f t="shared" si="8"/>
        <v>-5</v>
      </c>
      <c r="CL13" s="33">
        <f t="shared" si="17"/>
        <v>-5</v>
      </c>
      <c r="CM13" s="33">
        <f t="shared" si="9"/>
        <v>-2.5</v>
      </c>
      <c r="CN13" s="33"/>
      <c r="CO13" s="32" t="str">
        <f t="shared" si="10"/>
        <v>Yes</v>
      </c>
      <c r="CP13" s="56">
        <f t="shared" si="11"/>
        <v>0.92905000000000015</v>
      </c>
    </row>
    <row r="14" spans="1:94" x14ac:dyDescent="0.2">
      <c r="A14" s="30">
        <v>45919</v>
      </c>
      <c r="B14" s="32" t="s">
        <v>67</v>
      </c>
      <c r="C14" s="32" t="s">
        <v>111</v>
      </c>
      <c r="D14" s="32" t="s">
        <v>85</v>
      </c>
      <c r="E14" s="32">
        <v>3.25</v>
      </c>
      <c r="F14" s="33" t="s">
        <v>59</v>
      </c>
      <c r="G14" s="33" t="s">
        <v>60</v>
      </c>
      <c r="H14" s="32" t="s">
        <v>112</v>
      </c>
      <c r="I14" s="32">
        <v>5</v>
      </c>
      <c r="J14" s="32">
        <v>20</v>
      </c>
      <c r="K14" s="34" t="s">
        <v>91</v>
      </c>
      <c r="L14" s="33">
        <v>2.5</v>
      </c>
      <c r="M14" s="35" t="s">
        <v>113</v>
      </c>
      <c r="N14" s="32" t="s">
        <v>4</v>
      </c>
      <c r="R14" s="33">
        <v>7.5</v>
      </c>
      <c r="S14" s="32">
        <v>3</v>
      </c>
      <c r="T14" s="33" t="str">
        <f t="shared" ref="T14:T79" si="64">IF(($AA14="W"),ROUND(($L14*$R14),2),"0.00")</f>
        <v>0.00</v>
      </c>
      <c r="U14" s="33">
        <f t="shared" ref="U14:U15" si="65">-$L14+T14</f>
        <v>-2.5</v>
      </c>
      <c r="V14" s="25">
        <f t="shared" ref="V14:V15" si="66">V13+U14</f>
        <v>49.870000000000005</v>
      </c>
      <c r="W14" s="25">
        <f t="shared" ref="W14:W15" si="67">L14+W13</f>
        <v>38.5</v>
      </c>
      <c r="X14" s="36">
        <f t="shared" ref="X14:X15" si="68">SUM(V14/W14)</f>
        <v>1.2953246753246754</v>
      </c>
      <c r="Y14" s="26">
        <f t="shared" ref="Y14:Y15" si="69">V14/100</f>
        <v>0.49870000000000003</v>
      </c>
      <c r="Z14" s="27">
        <f t="shared" ref="Z14:Z15" si="70">V14*100</f>
        <v>4987</v>
      </c>
      <c r="AA14" s="32" t="s">
        <v>61</v>
      </c>
      <c r="AE14" s="33">
        <f t="shared" si="3"/>
        <v>7.6</v>
      </c>
      <c r="AH14" s="33">
        <v>7.6</v>
      </c>
      <c r="AR14" s="32" t="s">
        <v>57</v>
      </c>
      <c r="AS14" s="33">
        <v>7.5</v>
      </c>
      <c r="BG14" s="33">
        <f t="shared" si="4"/>
        <v>16.5</v>
      </c>
      <c r="BH14" s="33">
        <f t="shared" si="13"/>
        <v>7.0720000000000001</v>
      </c>
      <c r="BK14" s="33">
        <v>7</v>
      </c>
      <c r="BM14" s="32">
        <v>7</v>
      </c>
      <c r="BN14" s="32">
        <v>5</v>
      </c>
      <c r="BO14" s="44">
        <f t="shared" si="14"/>
        <v>0.7142857142857143</v>
      </c>
      <c r="BP14" s="33">
        <f t="shared" si="15"/>
        <v>18.75</v>
      </c>
      <c r="BQ14" s="33" t="s">
        <v>591</v>
      </c>
      <c r="BR14" s="33" t="s">
        <v>605</v>
      </c>
      <c r="BS14" s="33"/>
      <c r="BT14" s="32" t="s">
        <v>275</v>
      </c>
      <c r="BU14" s="32" t="s">
        <v>243</v>
      </c>
      <c r="BV14" s="32">
        <v>1400</v>
      </c>
      <c r="BW14" s="32" t="s">
        <v>459</v>
      </c>
      <c r="BX14" s="32" t="s">
        <v>460</v>
      </c>
      <c r="BY14" s="32">
        <v>14</v>
      </c>
      <c r="BZ14" s="33" t="str">
        <f t="shared" si="20"/>
        <v>0.00</v>
      </c>
      <c r="CA14" s="33">
        <f t="shared" si="33"/>
        <v>-2.5</v>
      </c>
      <c r="CB14" s="33">
        <f t="shared" si="21"/>
        <v>39.65</v>
      </c>
      <c r="CC14" s="56">
        <f t="shared" si="6"/>
        <v>1.0298701298701298</v>
      </c>
      <c r="CD14" s="33" t="str">
        <f t="shared" si="22"/>
        <v>0.00</v>
      </c>
      <c r="CE14" s="33">
        <f t="shared" si="23"/>
        <v>-2.5</v>
      </c>
      <c r="CF14" s="33">
        <f t="shared" si="24"/>
        <v>33.450000000000003</v>
      </c>
      <c r="CG14" s="33" t="str">
        <f t="shared" si="25"/>
        <v>0.00</v>
      </c>
      <c r="CH14" s="33">
        <f t="shared" si="32"/>
        <v>-2.5</v>
      </c>
      <c r="CI14" s="33">
        <f t="shared" si="16"/>
        <v>30.945800000000006</v>
      </c>
      <c r="CJ14" s="33">
        <f t="shared" si="7"/>
        <v>-2.5</v>
      </c>
      <c r="CK14" s="33">
        <f t="shared" si="8"/>
        <v>0.92500000000000027</v>
      </c>
      <c r="CL14" s="33">
        <f t="shared" si="17"/>
        <v>0.85100000000000031</v>
      </c>
      <c r="CM14" s="33">
        <f t="shared" si="9"/>
        <v>-2.5</v>
      </c>
      <c r="CN14" s="33"/>
      <c r="CO14" s="32" t="str">
        <f t="shared" si="10"/>
        <v>Yes</v>
      </c>
      <c r="CP14" s="56">
        <f t="shared" si="11"/>
        <v>0.80378701298701316</v>
      </c>
    </row>
    <row r="15" spans="1:94" x14ac:dyDescent="0.2">
      <c r="A15" s="30">
        <v>45919</v>
      </c>
      <c r="B15" s="32" t="s">
        <v>67</v>
      </c>
      <c r="C15" s="32" t="s">
        <v>111</v>
      </c>
      <c r="D15" s="32" t="s">
        <v>85</v>
      </c>
      <c r="E15" s="32">
        <v>3.25</v>
      </c>
      <c r="F15" s="33" t="s">
        <v>59</v>
      </c>
      <c r="G15" s="33" t="s">
        <v>60</v>
      </c>
      <c r="H15" s="32" t="s">
        <v>112</v>
      </c>
      <c r="I15" s="32">
        <v>5</v>
      </c>
      <c r="J15" s="32">
        <v>20</v>
      </c>
      <c r="K15" s="39" t="s">
        <v>91</v>
      </c>
      <c r="L15" s="33">
        <v>2.5</v>
      </c>
      <c r="M15" s="35" t="s">
        <v>113</v>
      </c>
      <c r="N15" s="32" t="s">
        <v>5</v>
      </c>
      <c r="R15" s="33">
        <v>2.5</v>
      </c>
      <c r="S15" s="32">
        <v>3</v>
      </c>
      <c r="T15" s="33">
        <f t="shared" si="64"/>
        <v>6.25</v>
      </c>
      <c r="U15" s="33">
        <f t="shared" si="65"/>
        <v>3.75</v>
      </c>
      <c r="V15" s="25">
        <f t="shared" si="66"/>
        <v>53.620000000000005</v>
      </c>
      <c r="W15" s="25">
        <f t="shared" si="67"/>
        <v>41</v>
      </c>
      <c r="X15" s="36">
        <f t="shared" si="68"/>
        <v>1.3078048780487805</v>
      </c>
      <c r="Y15" s="26">
        <f t="shared" si="69"/>
        <v>0.53620000000000001</v>
      </c>
      <c r="Z15" s="27">
        <f t="shared" si="70"/>
        <v>5362</v>
      </c>
      <c r="AA15" s="32" t="s">
        <v>63</v>
      </c>
      <c r="AE15" s="33">
        <f t="shared" si="3"/>
        <v>2.5</v>
      </c>
      <c r="AH15" s="33">
        <v>2.37</v>
      </c>
      <c r="AR15" s="32" t="s">
        <v>57</v>
      </c>
      <c r="AS15" s="33">
        <v>2.5</v>
      </c>
      <c r="BG15" s="33">
        <f t="shared" si="4"/>
        <v>3.4250000000000007</v>
      </c>
      <c r="BH15" s="33">
        <f t="shared" si="13"/>
        <v>2.2604000000000002</v>
      </c>
      <c r="BK15" s="33">
        <v>2.2999999999999998</v>
      </c>
      <c r="BM15" s="32">
        <v>7</v>
      </c>
      <c r="BN15" s="32">
        <v>5</v>
      </c>
      <c r="BO15" s="44">
        <f t="shared" si="14"/>
        <v>0.7142857142857143</v>
      </c>
      <c r="BP15" s="33">
        <f t="shared" si="15"/>
        <v>6.25</v>
      </c>
      <c r="BQ15" s="33" t="s">
        <v>591</v>
      </c>
      <c r="BR15" s="33" t="s">
        <v>606</v>
      </c>
      <c r="BS15" s="33"/>
      <c r="BT15" s="32" t="s">
        <v>275</v>
      </c>
      <c r="BU15" s="32" t="s">
        <v>243</v>
      </c>
      <c r="BV15" s="32">
        <v>1400</v>
      </c>
      <c r="BW15" s="32" t="s">
        <v>459</v>
      </c>
      <c r="BX15" s="32" t="s">
        <v>460</v>
      </c>
      <c r="BY15" s="32">
        <v>14</v>
      </c>
      <c r="BZ15" s="33">
        <f t="shared" si="20"/>
        <v>5.75</v>
      </c>
      <c r="CA15" s="33">
        <f t="shared" si="33"/>
        <v>3.25</v>
      </c>
      <c r="CB15" s="33">
        <f t="shared" si="21"/>
        <v>42.9</v>
      </c>
      <c r="CC15" s="56">
        <f t="shared" si="6"/>
        <v>1.0463414634146342</v>
      </c>
      <c r="CD15" s="33">
        <f t="shared" si="22"/>
        <v>5.65</v>
      </c>
      <c r="CE15" s="33">
        <f t="shared" si="23"/>
        <v>3.1500000000000004</v>
      </c>
      <c r="CF15" s="33">
        <f t="shared" si="24"/>
        <v>36.6</v>
      </c>
      <c r="CG15" s="33">
        <f t="shared" si="25"/>
        <v>5.65</v>
      </c>
      <c r="CH15" s="33">
        <f t="shared" si="32"/>
        <v>3.3510000000000004</v>
      </c>
      <c r="CI15" s="33">
        <f t="shared" si="16"/>
        <v>34.296800000000005</v>
      </c>
      <c r="CJ15" s="33">
        <f t="shared" si="7"/>
        <v>3.4250000000000003</v>
      </c>
      <c r="CK15" s="33">
        <f t="shared" si="8"/>
        <v>0.92500000000000027</v>
      </c>
      <c r="CL15" s="33">
        <f t="shared" si="17"/>
        <v>0.85100000000000031</v>
      </c>
      <c r="CM15" s="33">
        <f t="shared" si="9"/>
        <v>3.3510000000000004</v>
      </c>
      <c r="CN15" s="33"/>
      <c r="CO15" s="32" t="str">
        <f t="shared" si="10"/>
        <v>Yes</v>
      </c>
      <c r="CP15" s="56">
        <f t="shared" si="11"/>
        <v>0.83650731707317083</v>
      </c>
    </row>
    <row r="16" spans="1:94" x14ac:dyDescent="0.2">
      <c r="A16" s="30">
        <v>45920</v>
      </c>
      <c r="B16" s="32" t="s">
        <v>67</v>
      </c>
      <c r="C16" s="32" t="s">
        <v>114</v>
      </c>
      <c r="D16" s="32" t="s">
        <v>65</v>
      </c>
      <c r="E16" s="33">
        <v>4.0999999999999996</v>
      </c>
      <c r="F16" s="33" t="s">
        <v>59</v>
      </c>
      <c r="G16" s="33" t="s">
        <v>60</v>
      </c>
      <c r="H16" s="32" t="s">
        <v>64</v>
      </c>
      <c r="I16" s="32">
        <v>8</v>
      </c>
      <c r="J16" s="32">
        <v>15</v>
      </c>
      <c r="K16" s="40" t="s">
        <v>100</v>
      </c>
      <c r="L16" s="33">
        <v>2.5</v>
      </c>
      <c r="M16" s="35" t="s">
        <v>115</v>
      </c>
      <c r="N16" s="32" t="s">
        <v>4</v>
      </c>
      <c r="R16" s="33">
        <v>14.7</v>
      </c>
      <c r="S16" s="32">
        <v>2</v>
      </c>
      <c r="T16" s="33" t="str">
        <f t="shared" si="64"/>
        <v>0.00</v>
      </c>
      <c r="U16" s="33">
        <f t="shared" ref="U16:U17" si="71">-$L16+T16</f>
        <v>-2.5</v>
      </c>
      <c r="V16" s="25">
        <f t="shared" ref="V16:V17" si="72">V15+U16</f>
        <v>51.120000000000005</v>
      </c>
      <c r="W16" s="25">
        <f t="shared" ref="W16:W17" si="73">L16+W15</f>
        <v>43.5</v>
      </c>
      <c r="X16" s="36">
        <f t="shared" ref="X16:X17" si="74">SUM(V16/W16)</f>
        <v>1.1751724137931034</v>
      </c>
      <c r="Y16" s="26">
        <f t="shared" ref="Y16:Y17" si="75">V16/100</f>
        <v>0.5112000000000001</v>
      </c>
      <c r="Z16" s="27">
        <f t="shared" ref="Z16:Z17" si="76">V16*100</f>
        <v>5112</v>
      </c>
      <c r="AA16" s="32" t="s">
        <v>61</v>
      </c>
      <c r="AE16" s="33">
        <f t="shared" si="3"/>
        <v>16.5</v>
      </c>
      <c r="AH16" s="33">
        <v>16.5</v>
      </c>
      <c r="AR16" s="32" t="s">
        <v>57</v>
      </c>
      <c r="AS16" s="33">
        <v>15</v>
      </c>
      <c r="BG16" s="33">
        <f t="shared" si="4"/>
        <v>38.75</v>
      </c>
      <c r="BH16" s="33">
        <f t="shared" si="13"/>
        <v>15.26</v>
      </c>
      <c r="BK16" s="33">
        <v>14.8</v>
      </c>
      <c r="BM16" s="32">
        <v>8</v>
      </c>
      <c r="BN16" s="32">
        <v>6</v>
      </c>
      <c r="BO16" s="44">
        <f t="shared" si="14"/>
        <v>0.75</v>
      </c>
      <c r="BP16" s="33">
        <f t="shared" si="15"/>
        <v>36.75</v>
      </c>
      <c r="BQ16" s="33" t="s">
        <v>591</v>
      </c>
      <c r="BR16" s="33" t="s">
        <v>605</v>
      </c>
      <c r="BS16" s="33"/>
      <c r="BT16" s="32" t="s">
        <v>274</v>
      </c>
      <c r="BU16" s="32" t="s">
        <v>239</v>
      </c>
      <c r="BV16" s="32">
        <v>1400</v>
      </c>
      <c r="BW16" s="32" t="s">
        <v>435</v>
      </c>
      <c r="BX16" s="32" t="s">
        <v>486</v>
      </c>
      <c r="BY16" s="32">
        <v>15</v>
      </c>
      <c r="BZ16" s="33" t="str">
        <f t="shared" si="20"/>
        <v>0.00</v>
      </c>
      <c r="CA16" s="33">
        <f t="shared" si="33"/>
        <v>-2.5</v>
      </c>
      <c r="CB16" s="33">
        <f t="shared" si="21"/>
        <v>40.4</v>
      </c>
      <c r="CC16" s="56">
        <f t="shared" si="6"/>
        <v>0.92873563218390798</v>
      </c>
      <c r="CD16" s="33" t="str">
        <f t="shared" si="22"/>
        <v>0.00</v>
      </c>
      <c r="CE16" s="33">
        <f t="shared" si="23"/>
        <v>-2.5</v>
      </c>
      <c r="CF16" s="33">
        <f t="shared" si="24"/>
        <v>34.1</v>
      </c>
      <c r="CG16" s="33" t="str">
        <f t="shared" si="25"/>
        <v>0.00</v>
      </c>
      <c r="CH16" s="33">
        <f t="shared" si="32"/>
        <v>-2.5</v>
      </c>
      <c r="CI16" s="33">
        <f t="shared" si="16"/>
        <v>31.796800000000005</v>
      </c>
      <c r="CJ16" s="33">
        <f t="shared" si="7"/>
        <v>-2.5</v>
      </c>
      <c r="CK16" s="33">
        <f t="shared" si="8"/>
        <v>5.8000000000000007</v>
      </c>
      <c r="CL16" s="33">
        <f t="shared" si="17"/>
        <v>5.3360000000000012</v>
      </c>
      <c r="CM16" s="33">
        <f t="shared" si="9"/>
        <v>-2.5</v>
      </c>
      <c r="CN16" s="33"/>
      <c r="CO16" s="32" t="str">
        <f t="shared" si="10"/>
        <v>Yes</v>
      </c>
      <c r="CP16" s="56">
        <f t="shared" si="11"/>
        <v>0.73096091954023001</v>
      </c>
    </row>
    <row r="17" spans="1:94" x14ac:dyDescent="0.2">
      <c r="A17" s="30">
        <v>45920</v>
      </c>
      <c r="B17" s="32" t="s">
        <v>67</v>
      </c>
      <c r="C17" s="32" t="s">
        <v>114</v>
      </c>
      <c r="D17" s="32" t="s">
        <v>65</v>
      </c>
      <c r="E17" s="33">
        <v>4.0999999999999996</v>
      </c>
      <c r="F17" s="33" t="s">
        <v>59</v>
      </c>
      <c r="G17" s="33" t="s">
        <v>60</v>
      </c>
      <c r="H17" s="32" t="s">
        <v>64</v>
      </c>
      <c r="I17" s="32">
        <v>8</v>
      </c>
      <c r="J17" s="32">
        <v>15</v>
      </c>
      <c r="K17" s="39" t="s">
        <v>100</v>
      </c>
      <c r="L17" s="33">
        <v>2.5</v>
      </c>
      <c r="M17" s="35" t="s">
        <v>115</v>
      </c>
      <c r="N17" s="32" t="s">
        <v>5</v>
      </c>
      <c r="R17" s="33">
        <v>4.3099999999999996</v>
      </c>
      <c r="S17" s="32">
        <v>2</v>
      </c>
      <c r="T17" s="33">
        <f t="shared" si="64"/>
        <v>10.78</v>
      </c>
      <c r="U17" s="33">
        <f t="shared" si="71"/>
        <v>8.2799999999999994</v>
      </c>
      <c r="V17" s="25">
        <f t="shared" si="72"/>
        <v>59.400000000000006</v>
      </c>
      <c r="W17" s="25">
        <f t="shared" si="73"/>
        <v>46</v>
      </c>
      <c r="X17" s="36">
        <f t="shared" si="74"/>
        <v>1.2913043478260871</v>
      </c>
      <c r="Y17" s="26">
        <f t="shared" si="75"/>
        <v>0.59400000000000008</v>
      </c>
      <c r="Z17" s="27">
        <f t="shared" si="76"/>
        <v>5940.0000000000009</v>
      </c>
      <c r="AA17" s="32" t="s">
        <v>63</v>
      </c>
      <c r="AE17" s="33">
        <f t="shared" si="3"/>
        <v>4.4000000000000004</v>
      </c>
      <c r="AH17" s="33">
        <v>4.32</v>
      </c>
      <c r="AR17" s="32" t="s">
        <v>57</v>
      </c>
      <c r="AS17" s="33">
        <v>4.4000000000000004</v>
      </c>
      <c r="BG17" s="33">
        <f t="shared" si="4"/>
        <v>8.3000000000000007</v>
      </c>
      <c r="BH17" s="33">
        <f t="shared" si="13"/>
        <v>4.0544000000000002</v>
      </c>
      <c r="BK17" s="33">
        <v>3.7</v>
      </c>
      <c r="BM17" s="32">
        <v>8</v>
      </c>
      <c r="BN17" s="32">
        <v>6</v>
      </c>
      <c r="BO17" s="44">
        <f t="shared" si="14"/>
        <v>0.75</v>
      </c>
      <c r="BP17" s="33">
        <f t="shared" si="15"/>
        <v>10.774999999999999</v>
      </c>
      <c r="BQ17" s="33" t="s">
        <v>591</v>
      </c>
      <c r="BR17" s="33" t="s">
        <v>606</v>
      </c>
      <c r="BS17" s="33"/>
      <c r="BT17" s="32" t="s">
        <v>274</v>
      </c>
      <c r="BU17" s="32" t="s">
        <v>239</v>
      </c>
      <c r="BV17" s="32">
        <v>1400</v>
      </c>
      <c r="BW17" s="32" t="s">
        <v>435</v>
      </c>
      <c r="BX17" s="32" t="s">
        <v>486</v>
      </c>
      <c r="BY17" s="32">
        <v>15</v>
      </c>
      <c r="BZ17" s="33">
        <f t="shared" si="20"/>
        <v>9.25</v>
      </c>
      <c r="CA17" s="33">
        <f t="shared" si="33"/>
        <v>6.75</v>
      </c>
      <c r="CB17" s="33">
        <f t="shared" si="21"/>
        <v>47.15</v>
      </c>
      <c r="CC17" s="56">
        <f t="shared" si="6"/>
        <v>1.0249999999999999</v>
      </c>
      <c r="CD17" s="33">
        <f t="shared" si="22"/>
        <v>10.14</v>
      </c>
      <c r="CE17" s="33">
        <f t="shared" si="23"/>
        <v>7.6400000000000006</v>
      </c>
      <c r="CF17" s="33">
        <f t="shared" si="24"/>
        <v>41.74</v>
      </c>
      <c r="CG17" s="33">
        <f t="shared" si="25"/>
        <v>10.14</v>
      </c>
      <c r="CH17" s="33">
        <f t="shared" si="32"/>
        <v>7.8360000000000012</v>
      </c>
      <c r="CI17" s="33">
        <f t="shared" si="16"/>
        <v>39.632800000000003</v>
      </c>
      <c r="CJ17" s="33">
        <f t="shared" si="7"/>
        <v>8.3000000000000007</v>
      </c>
      <c r="CK17" s="33">
        <f t="shared" si="8"/>
        <v>5.8000000000000007</v>
      </c>
      <c r="CL17" s="33">
        <f t="shared" si="17"/>
        <v>5.3360000000000012</v>
      </c>
      <c r="CM17" s="33">
        <f t="shared" si="9"/>
        <v>7.8360000000000012</v>
      </c>
      <c r="CN17" s="33"/>
      <c r="CO17" s="32" t="str">
        <f t="shared" si="10"/>
        <v>Yes</v>
      </c>
      <c r="CP17" s="56">
        <f t="shared" si="11"/>
        <v>0.86158260869565229</v>
      </c>
    </row>
    <row r="18" spans="1:94" x14ac:dyDescent="0.2">
      <c r="A18" s="30">
        <v>45926</v>
      </c>
      <c r="B18" s="32" t="s">
        <v>67</v>
      </c>
      <c r="C18" s="32" t="s">
        <v>116</v>
      </c>
      <c r="D18" s="32" t="s">
        <v>85</v>
      </c>
      <c r="E18" s="32">
        <v>7.45</v>
      </c>
      <c r="F18" s="33" t="s">
        <v>59</v>
      </c>
      <c r="G18" s="33" t="s">
        <v>60</v>
      </c>
      <c r="H18" s="32" t="s">
        <v>117</v>
      </c>
      <c r="I18" s="32">
        <v>4</v>
      </c>
      <c r="J18" s="32">
        <v>2</v>
      </c>
      <c r="K18" s="39" t="s">
        <v>118</v>
      </c>
      <c r="L18" s="33">
        <v>2.5</v>
      </c>
      <c r="M18" s="35" t="s">
        <v>119</v>
      </c>
      <c r="N18" s="32" t="s">
        <v>4</v>
      </c>
      <c r="R18" s="33">
        <v>4.8</v>
      </c>
      <c r="S18" s="32">
        <v>1</v>
      </c>
      <c r="T18" s="33">
        <f t="shared" si="64"/>
        <v>12</v>
      </c>
      <c r="U18" s="33">
        <f t="shared" ref="U18" si="77">-$L18+T18</f>
        <v>9.5</v>
      </c>
      <c r="V18" s="25">
        <f t="shared" ref="V18" si="78">V17+U18</f>
        <v>68.900000000000006</v>
      </c>
      <c r="W18" s="25">
        <f t="shared" ref="W18" si="79">L18+W17</f>
        <v>48.5</v>
      </c>
      <c r="X18" s="36">
        <f t="shared" ref="X18" si="80">SUM(V18/W18)</f>
        <v>1.420618556701031</v>
      </c>
      <c r="Y18" s="26">
        <f t="shared" ref="Y18" si="81">V18/100</f>
        <v>0.68900000000000006</v>
      </c>
      <c r="Z18" s="27">
        <f t="shared" ref="Z18" si="82">V18*100</f>
        <v>6890.0000000000009</v>
      </c>
      <c r="AA18" s="32" t="s">
        <v>63</v>
      </c>
      <c r="AE18" s="33">
        <f t="shared" si="3"/>
        <v>5.0199999999999996</v>
      </c>
      <c r="AH18" s="33">
        <v>5.0199999999999996</v>
      </c>
      <c r="AR18" s="32" t="s">
        <v>57</v>
      </c>
      <c r="AS18" s="33">
        <v>4.8</v>
      </c>
      <c r="BG18" s="33">
        <f t="shared" si="4"/>
        <v>10.049999999999999</v>
      </c>
      <c r="BH18" s="33">
        <f t="shared" si="13"/>
        <v>4.6983999999999995</v>
      </c>
      <c r="BK18" s="33">
        <v>4.8</v>
      </c>
      <c r="BM18" s="32">
        <v>9</v>
      </c>
      <c r="BN18" s="32">
        <v>7</v>
      </c>
      <c r="BO18" s="44">
        <f t="shared" si="14"/>
        <v>0.77777777777777779</v>
      </c>
      <c r="BP18" s="33">
        <f t="shared" si="15"/>
        <v>12</v>
      </c>
      <c r="BQ18" s="33" t="s">
        <v>326</v>
      </c>
      <c r="BR18" s="33"/>
      <c r="BS18" s="33"/>
      <c r="BT18" s="32" t="s">
        <v>273</v>
      </c>
      <c r="BU18" s="32" t="s">
        <v>246</v>
      </c>
      <c r="BV18" s="32">
        <v>1600</v>
      </c>
      <c r="BW18" s="32" t="s">
        <v>435</v>
      </c>
      <c r="BX18" s="32" t="s">
        <v>460</v>
      </c>
      <c r="BY18" s="32">
        <v>9</v>
      </c>
      <c r="BZ18" s="33">
        <f t="shared" si="20"/>
        <v>12</v>
      </c>
      <c r="CA18" s="33">
        <f t="shared" si="33"/>
        <v>9.5</v>
      </c>
      <c r="CB18" s="33">
        <f t="shared" si="21"/>
        <v>56.65</v>
      </c>
      <c r="CC18" s="56">
        <f t="shared" si="6"/>
        <v>1.1680412371134021</v>
      </c>
      <c r="CD18" s="33">
        <f t="shared" si="22"/>
        <v>11.75</v>
      </c>
      <c r="CE18" s="33">
        <f t="shared" si="23"/>
        <v>9.25</v>
      </c>
      <c r="CF18" s="33">
        <f t="shared" si="24"/>
        <v>50.99</v>
      </c>
      <c r="CG18" s="33">
        <f t="shared" si="25"/>
        <v>11.75</v>
      </c>
      <c r="CH18" s="33">
        <f t="shared" si="32"/>
        <v>9.2459999999999987</v>
      </c>
      <c r="CI18" s="33">
        <f t="shared" si="16"/>
        <v>48.878799999999998</v>
      </c>
      <c r="CJ18" s="33">
        <f t="shared" si="7"/>
        <v>10.049999999999999</v>
      </c>
      <c r="CK18" s="33">
        <f t="shared" si="8"/>
        <v>10.049999999999999</v>
      </c>
      <c r="CL18" s="33">
        <f t="shared" si="17"/>
        <v>9.2459999999999987</v>
      </c>
      <c r="CM18" s="33">
        <f t="shared" si="9"/>
        <v>9.2459999999999987</v>
      </c>
      <c r="CN18" s="33"/>
      <c r="CO18" s="32" t="str">
        <f t="shared" si="10"/>
        <v>Yes</v>
      </c>
      <c r="CP18" s="56">
        <f t="shared" si="11"/>
        <v>1.0078103092783506</v>
      </c>
    </row>
    <row r="19" spans="1:94" x14ac:dyDescent="0.2">
      <c r="A19" s="30">
        <v>45927</v>
      </c>
      <c r="B19" s="32" t="s">
        <v>67</v>
      </c>
      <c r="C19" s="32" t="s">
        <v>120</v>
      </c>
      <c r="D19" s="32" t="s">
        <v>65</v>
      </c>
      <c r="E19" s="32">
        <v>1.05</v>
      </c>
      <c r="F19" s="33" t="s">
        <v>59</v>
      </c>
      <c r="G19" s="33" t="s">
        <v>60</v>
      </c>
      <c r="H19" s="32" t="s">
        <v>73</v>
      </c>
      <c r="I19" s="32">
        <v>3</v>
      </c>
      <c r="J19" s="32">
        <v>8</v>
      </c>
      <c r="K19" s="39" t="s">
        <v>121</v>
      </c>
      <c r="L19" s="33">
        <v>2.5</v>
      </c>
      <c r="M19" s="35" t="s">
        <v>122</v>
      </c>
      <c r="N19" s="32" t="s">
        <v>4</v>
      </c>
      <c r="R19" s="33">
        <v>4.8</v>
      </c>
      <c r="S19" s="32">
        <v>1</v>
      </c>
      <c r="T19" s="33">
        <f t="shared" si="64"/>
        <v>12</v>
      </c>
      <c r="U19" s="33">
        <f t="shared" ref="U19" si="83">-$L19+T19</f>
        <v>9.5</v>
      </c>
      <c r="V19" s="25">
        <f t="shared" ref="V19" si="84">V18+U19</f>
        <v>78.400000000000006</v>
      </c>
      <c r="W19" s="25">
        <f t="shared" ref="W19" si="85">L19+W18</f>
        <v>51</v>
      </c>
      <c r="X19" s="36">
        <f t="shared" ref="X19" si="86">SUM(V19/W19)</f>
        <v>1.5372549019607844</v>
      </c>
      <c r="Y19" s="26">
        <f t="shared" ref="Y19" si="87">V19/100</f>
        <v>0.78400000000000003</v>
      </c>
      <c r="Z19" s="27">
        <f t="shared" ref="Z19" si="88">V19*100</f>
        <v>7840.0000000000009</v>
      </c>
      <c r="AA19" s="32" t="s">
        <v>63</v>
      </c>
      <c r="AE19" s="33">
        <f t="shared" si="3"/>
        <v>6.3</v>
      </c>
      <c r="AH19" s="33">
        <v>5.04</v>
      </c>
      <c r="AR19" s="32" t="s">
        <v>57</v>
      </c>
      <c r="AS19" s="33">
        <v>4.8</v>
      </c>
      <c r="BG19" s="33">
        <f t="shared" si="4"/>
        <v>10.1</v>
      </c>
      <c r="BH19" s="33">
        <f t="shared" si="13"/>
        <v>4.7168000000000001</v>
      </c>
      <c r="BK19" s="33">
        <v>6.3</v>
      </c>
      <c r="BM19" s="32">
        <v>10</v>
      </c>
      <c r="BN19" s="32">
        <v>8</v>
      </c>
      <c r="BO19" s="44">
        <f t="shared" si="14"/>
        <v>0.8</v>
      </c>
      <c r="BP19" s="33">
        <f t="shared" si="15"/>
        <v>12</v>
      </c>
      <c r="BQ19" s="33" t="s">
        <v>326</v>
      </c>
      <c r="BR19" s="33"/>
      <c r="BS19" s="33"/>
      <c r="BT19" s="32" t="s">
        <v>272</v>
      </c>
      <c r="BU19" s="32" t="s">
        <v>243</v>
      </c>
      <c r="BV19" s="32">
        <v>2400</v>
      </c>
      <c r="BW19" s="32" t="s">
        <v>459</v>
      </c>
      <c r="BX19" s="32" t="s">
        <v>460</v>
      </c>
      <c r="BY19" s="32">
        <v>9</v>
      </c>
      <c r="BZ19" s="33">
        <f t="shared" si="20"/>
        <v>15.75</v>
      </c>
      <c r="CA19" s="33">
        <f t="shared" si="33"/>
        <v>13.25</v>
      </c>
      <c r="CB19" s="33">
        <f t="shared" si="21"/>
        <v>69.900000000000006</v>
      </c>
      <c r="CC19" s="56">
        <f t="shared" si="6"/>
        <v>1.3705882352941177</v>
      </c>
      <c r="CD19" s="33">
        <f t="shared" si="22"/>
        <v>11.79</v>
      </c>
      <c r="CE19" s="33">
        <f t="shared" si="23"/>
        <v>9.2899999999999991</v>
      </c>
      <c r="CF19" s="33">
        <f t="shared" si="24"/>
        <v>60.28</v>
      </c>
      <c r="CG19" s="33">
        <f t="shared" si="25"/>
        <v>11.79</v>
      </c>
      <c r="CH19" s="33">
        <f t="shared" si="32"/>
        <v>9.2919999999999998</v>
      </c>
      <c r="CI19" s="33">
        <f t="shared" si="16"/>
        <v>58.1708</v>
      </c>
      <c r="CJ19" s="33">
        <f t="shared" si="7"/>
        <v>10.1</v>
      </c>
      <c r="CK19" s="33">
        <f t="shared" si="8"/>
        <v>10.1</v>
      </c>
      <c r="CL19" s="33">
        <f t="shared" si="17"/>
        <v>9.2919999999999998</v>
      </c>
      <c r="CM19" s="33">
        <f t="shared" si="9"/>
        <v>9.2919999999999998</v>
      </c>
      <c r="CN19" s="33"/>
      <c r="CO19" s="32" t="str">
        <f t="shared" si="10"/>
        <v>Yes</v>
      </c>
      <c r="CP19" s="56">
        <f t="shared" si="11"/>
        <v>1.1406039215686274</v>
      </c>
    </row>
    <row r="20" spans="1:94" x14ac:dyDescent="0.2">
      <c r="A20" s="30">
        <v>45927</v>
      </c>
      <c r="B20" s="32" t="s">
        <v>67</v>
      </c>
      <c r="C20" s="32" t="s">
        <v>120</v>
      </c>
      <c r="D20" s="32" t="s">
        <v>65</v>
      </c>
      <c r="E20" s="33">
        <v>2.2999999999999998</v>
      </c>
      <c r="F20" s="33" t="s">
        <v>59</v>
      </c>
      <c r="G20" s="33" t="s">
        <v>60</v>
      </c>
      <c r="H20" s="32" t="s">
        <v>90</v>
      </c>
      <c r="I20" s="32">
        <v>5</v>
      </c>
      <c r="J20" s="32">
        <v>2</v>
      </c>
      <c r="K20" s="32" t="s">
        <v>123</v>
      </c>
      <c r="L20" s="33">
        <v>2.5</v>
      </c>
      <c r="M20" s="35" t="s">
        <v>124</v>
      </c>
      <c r="N20" s="32" t="s">
        <v>4</v>
      </c>
      <c r="R20" s="33">
        <v>6.26</v>
      </c>
      <c r="S20" s="32" t="s">
        <v>62</v>
      </c>
      <c r="T20" s="33" t="str">
        <f t="shared" si="64"/>
        <v>0.00</v>
      </c>
      <c r="U20" s="33">
        <f t="shared" ref="U20" si="89">-$L20+T20</f>
        <v>-2.5</v>
      </c>
      <c r="V20" s="25">
        <f t="shared" ref="V20" si="90">V19+U20</f>
        <v>75.900000000000006</v>
      </c>
      <c r="W20" s="25">
        <f t="shared" ref="W20" si="91">L20+W19</f>
        <v>53.5</v>
      </c>
      <c r="X20" s="36">
        <f t="shared" ref="X20" si="92">SUM(V20/W20)</f>
        <v>1.4186915887850469</v>
      </c>
      <c r="Y20" s="26">
        <f t="shared" ref="Y20" si="93">V20/100</f>
        <v>0.75900000000000001</v>
      </c>
      <c r="Z20" s="27">
        <f t="shared" ref="Z20" si="94">V20*100</f>
        <v>7590.0000000000009</v>
      </c>
      <c r="AA20" s="32" t="s">
        <v>61</v>
      </c>
      <c r="AE20" s="33">
        <f t="shared" si="3"/>
        <v>7.5</v>
      </c>
      <c r="AH20" s="33">
        <v>5.49</v>
      </c>
      <c r="AR20" s="32" t="s">
        <v>57</v>
      </c>
      <c r="AS20" s="33">
        <v>7.5</v>
      </c>
      <c r="BG20" s="33">
        <f t="shared" si="4"/>
        <v>11.225000000000001</v>
      </c>
      <c r="BH20" s="33">
        <f t="shared" si="13"/>
        <v>5.1308000000000007</v>
      </c>
      <c r="BK20" s="33">
        <v>5.2</v>
      </c>
      <c r="BM20" s="32">
        <v>11</v>
      </c>
      <c r="BN20" s="32">
        <v>8</v>
      </c>
      <c r="BO20" s="44">
        <f t="shared" si="14"/>
        <v>0.72727272727272729</v>
      </c>
      <c r="BP20" s="33">
        <f t="shared" si="15"/>
        <v>15.649999999999999</v>
      </c>
      <c r="BQ20" s="33" t="s">
        <v>326</v>
      </c>
      <c r="BR20" s="33"/>
      <c r="BS20" s="33"/>
      <c r="BT20" s="32" t="s">
        <v>271</v>
      </c>
      <c r="BU20" s="32" t="s">
        <v>488</v>
      </c>
      <c r="BV20" s="32">
        <v>1400</v>
      </c>
      <c r="BW20" s="32" t="s">
        <v>435</v>
      </c>
      <c r="BX20" s="32" t="s">
        <v>486</v>
      </c>
      <c r="BY20" s="32">
        <v>7</v>
      </c>
      <c r="BZ20" s="33" t="str">
        <f t="shared" si="20"/>
        <v>0.00</v>
      </c>
      <c r="CA20" s="33">
        <f t="shared" si="33"/>
        <v>-2.5</v>
      </c>
      <c r="CB20" s="33">
        <f t="shared" si="21"/>
        <v>67.400000000000006</v>
      </c>
      <c r="CC20" s="56">
        <f t="shared" si="6"/>
        <v>1.2598130841121495</v>
      </c>
      <c r="CD20" s="33" t="str">
        <f t="shared" si="22"/>
        <v>0.00</v>
      </c>
      <c r="CE20" s="33">
        <f t="shared" si="23"/>
        <v>-2.5</v>
      </c>
      <c r="CF20" s="33">
        <f t="shared" si="24"/>
        <v>57.78</v>
      </c>
      <c r="CG20" s="33" t="str">
        <f t="shared" si="25"/>
        <v>0.00</v>
      </c>
      <c r="CH20" s="33">
        <f t="shared" si="32"/>
        <v>-2.5</v>
      </c>
      <c r="CI20" s="33">
        <f t="shared" si="16"/>
        <v>55.6708</v>
      </c>
      <c r="CJ20" s="33">
        <f t="shared" si="7"/>
        <v>-2.5</v>
      </c>
      <c r="CK20" s="33">
        <f t="shared" si="8"/>
        <v>-2.5</v>
      </c>
      <c r="CL20" s="33">
        <f t="shared" si="17"/>
        <v>-2.5</v>
      </c>
      <c r="CM20" s="33">
        <f t="shared" si="9"/>
        <v>-2.5</v>
      </c>
      <c r="CN20" s="33"/>
      <c r="CO20" s="32" t="str">
        <f t="shared" si="10"/>
        <v>Yes</v>
      </c>
      <c r="CP20" s="56">
        <f t="shared" si="11"/>
        <v>1.0405757009345795</v>
      </c>
    </row>
    <row r="21" spans="1:94" x14ac:dyDescent="0.2">
      <c r="A21" s="30">
        <v>45927</v>
      </c>
      <c r="B21" s="32" t="s">
        <v>67</v>
      </c>
      <c r="C21" s="32" t="s">
        <v>120</v>
      </c>
      <c r="D21" s="32" t="s">
        <v>65</v>
      </c>
      <c r="F21" s="33" t="s">
        <v>59</v>
      </c>
      <c r="G21" s="33" t="s">
        <v>60</v>
      </c>
      <c r="H21" s="32" t="s">
        <v>126</v>
      </c>
      <c r="I21" s="42" t="s">
        <v>128</v>
      </c>
      <c r="J21" s="42" t="s">
        <v>129</v>
      </c>
      <c r="K21" s="32" t="s">
        <v>125</v>
      </c>
      <c r="L21" s="33">
        <v>2.5</v>
      </c>
      <c r="N21" s="32" t="s">
        <v>127</v>
      </c>
      <c r="R21" s="33">
        <v>6.2</v>
      </c>
      <c r="S21" s="32" t="s">
        <v>62</v>
      </c>
      <c r="T21" s="33" t="str">
        <f t="shared" si="64"/>
        <v>0.00</v>
      </c>
      <c r="U21" s="33">
        <f t="shared" ref="U21" si="95">-$L21+T21</f>
        <v>-2.5</v>
      </c>
      <c r="V21" s="25">
        <f t="shared" ref="V21" si="96">V20+U21</f>
        <v>73.400000000000006</v>
      </c>
      <c r="W21" s="25">
        <f t="shared" ref="W21" si="97">L21+W20</f>
        <v>56</v>
      </c>
      <c r="X21" s="36">
        <f t="shared" ref="X21" si="98">SUM(V21/W21)</f>
        <v>1.3107142857142857</v>
      </c>
      <c r="Y21" s="26">
        <f t="shared" ref="Y21" si="99">V21/100</f>
        <v>0.7340000000000001</v>
      </c>
      <c r="Z21" s="27">
        <f t="shared" ref="Z21" si="100">V21*100</f>
        <v>7340.0000000000009</v>
      </c>
      <c r="AA21" s="32" t="s">
        <v>61</v>
      </c>
      <c r="AE21" s="33">
        <v>6.2</v>
      </c>
      <c r="AH21" s="33" t="s">
        <v>66</v>
      </c>
      <c r="AR21" s="32" t="s">
        <v>57</v>
      </c>
      <c r="AS21" s="33" t="s">
        <v>66</v>
      </c>
      <c r="BG21" s="33" t="s">
        <v>66</v>
      </c>
      <c r="BH21" s="33" t="s">
        <v>66</v>
      </c>
      <c r="BK21" s="33" t="s">
        <v>66</v>
      </c>
      <c r="BM21" s="32">
        <v>11</v>
      </c>
      <c r="BN21" s="32">
        <v>8</v>
      </c>
      <c r="BO21" s="44">
        <f t="shared" si="14"/>
        <v>0.72727272727272729</v>
      </c>
      <c r="BP21" s="33">
        <f t="shared" si="15"/>
        <v>15.5</v>
      </c>
      <c r="BQ21" s="33" t="s">
        <v>127</v>
      </c>
      <c r="BR21" s="33"/>
      <c r="BS21" s="33" t="s">
        <v>685</v>
      </c>
      <c r="BT21" s="32" t="s">
        <v>127</v>
      </c>
      <c r="BU21" s="32" t="s">
        <v>298</v>
      </c>
      <c r="BZ21" s="33" t="str">
        <f t="shared" si="20"/>
        <v>0.00</v>
      </c>
      <c r="CA21" s="33">
        <f t="shared" si="33"/>
        <v>-2.5</v>
      </c>
      <c r="CB21" s="33">
        <f t="shared" si="21"/>
        <v>64.900000000000006</v>
      </c>
      <c r="CC21" s="56">
        <f t="shared" si="6"/>
        <v>1.1589285714285715</v>
      </c>
      <c r="CD21" s="33" t="str">
        <f t="shared" si="22"/>
        <v>0.00</v>
      </c>
      <c r="CE21" s="33">
        <f t="shared" si="23"/>
        <v>-2.5</v>
      </c>
      <c r="CF21" s="33">
        <f t="shared" si="24"/>
        <v>55.28</v>
      </c>
      <c r="CG21" s="33" t="str">
        <f t="shared" si="25"/>
        <v>0.00</v>
      </c>
      <c r="CH21" s="33">
        <f t="shared" si="32"/>
        <v>-2.5</v>
      </c>
      <c r="CI21" s="33">
        <f t="shared" si="16"/>
        <v>53.1708</v>
      </c>
      <c r="CJ21" s="33">
        <f t="shared" si="7"/>
        <v>-2.5</v>
      </c>
      <c r="CK21" s="33">
        <f t="shared" si="8"/>
        <v>-2.5</v>
      </c>
      <c r="CL21" s="33">
        <f t="shared" si="17"/>
        <v>-2.5</v>
      </c>
      <c r="CM21" s="33">
        <f t="shared" si="9"/>
        <v>-2.5</v>
      </c>
      <c r="CN21" s="33"/>
      <c r="CO21" s="32" t="str">
        <f t="shared" si="10"/>
        <v>Yes</v>
      </c>
      <c r="CP21" s="56">
        <f t="shared" si="11"/>
        <v>0.94947857142857139</v>
      </c>
    </row>
    <row r="22" spans="1:94" x14ac:dyDescent="0.2">
      <c r="A22" s="30">
        <v>45934</v>
      </c>
      <c r="B22" s="32" t="s">
        <v>67</v>
      </c>
      <c r="C22" s="32" t="s">
        <v>130</v>
      </c>
      <c r="D22" s="32" t="s">
        <v>65</v>
      </c>
      <c r="E22" s="32">
        <v>12.25</v>
      </c>
      <c r="F22" s="33" t="s">
        <v>59</v>
      </c>
      <c r="G22" s="33" t="s">
        <v>60</v>
      </c>
      <c r="H22" s="32" t="s">
        <v>70</v>
      </c>
      <c r="I22" s="32">
        <v>1</v>
      </c>
      <c r="J22" s="32">
        <v>12</v>
      </c>
      <c r="K22" s="34" t="s">
        <v>131</v>
      </c>
      <c r="L22" s="33">
        <v>3.5</v>
      </c>
      <c r="M22" s="35" t="s">
        <v>133</v>
      </c>
      <c r="N22" s="32" t="s">
        <v>4</v>
      </c>
      <c r="R22" s="33">
        <v>2.6</v>
      </c>
      <c r="S22" s="32">
        <v>3</v>
      </c>
      <c r="T22" s="33" t="str">
        <f t="shared" si="64"/>
        <v>0.00</v>
      </c>
      <c r="U22" s="33">
        <f t="shared" ref="U22:U23" si="101">-$L22+T22</f>
        <v>-3.5</v>
      </c>
      <c r="V22" s="25">
        <f t="shared" ref="V22:V23" si="102">V21+U22</f>
        <v>69.900000000000006</v>
      </c>
      <c r="W22" s="25">
        <f t="shared" ref="W22:W23" si="103">L22+W21</f>
        <v>59.5</v>
      </c>
      <c r="X22" s="36">
        <f t="shared" ref="X22:X23" si="104">SUM(V22/W22)</f>
        <v>1.1747899159663866</v>
      </c>
      <c r="Y22" s="26">
        <f t="shared" ref="Y22:Y23" si="105">V22/100</f>
        <v>0.69900000000000007</v>
      </c>
      <c r="Z22" s="27">
        <f t="shared" ref="Z22:Z23" si="106">V22*100</f>
        <v>6990.0000000000009</v>
      </c>
      <c r="AA22" s="32" t="s">
        <v>61</v>
      </c>
      <c r="AE22" s="33">
        <f t="shared" si="3"/>
        <v>2.76</v>
      </c>
      <c r="AH22" s="33">
        <v>2.76</v>
      </c>
      <c r="AR22" s="32" t="s">
        <v>57</v>
      </c>
      <c r="AS22" s="33">
        <v>2.6</v>
      </c>
      <c r="BG22" s="33">
        <f t="shared" ref="BG22:BG61" si="107">((AH22*(L22))-(L22))</f>
        <v>6.16</v>
      </c>
      <c r="BH22" s="33">
        <f t="shared" si="13"/>
        <v>2.6192000000000002</v>
      </c>
      <c r="BK22" s="33">
        <v>2.6</v>
      </c>
      <c r="BM22" s="32">
        <v>12</v>
      </c>
      <c r="BN22" s="32">
        <v>8</v>
      </c>
      <c r="BO22" s="44">
        <f t="shared" si="14"/>
        <v>0.66666666666666663</v>
      </c>
      <c r="BP22" s="33">
        <f t="shared" si="15"/>
        <v>9.1</v>
      </c>
      <c r="BQ22" s="33" t="s">
        <v>595</v>
      </c>
      <c r="BR22" s="33"/>
      <c r="BS22" s="33" t="s">
        <v>327</v>
      </c>
      <c r="BT22" s="32" t="s">
        <v>299</v>
      </c>
      <c r="BU22" s="32" t="s">
        <v>347</v>
      </c>
      <c r="BV22" s="32">
        <v>1200</v>
      </c>
      <c r="BW22" s="32" t="s">
        <v>435</v>
      </c>
      <c r="BX22" s="32" t="s">
        <v>460</v>
      </c>
      <c r="BY22" s="32">
        <v>16</v>
      </c>
      <c r="BZ22" s="33" t="str">
        <f t="shared" si="20"/>
        <v>0.00</v>
      </c>
      <c r="CA22" s="33">
        <f t="shared" si="33"/>
        <v>-3.5</v>
      </c>
      <c r="CB22" s="33">
        <f t="shared" si="21"/>
        <v>61.400000000000006</v>
      </c>
      <c r="CC22" s="56">
        <f t="shared" si="6"/>
        <v>1.0319327731092438</v>
      </c>
      <c r="CD22" s="33" t="str">
        <f t="shared" si="22"/>
        <v>0.00</v>
      </c>
      <c r="CE22" s="33">
        <f t="shared" si="23"/>
        <v>-3.5</v>
      </c>
      <c r="CF22" s="33">
        <f t="shared" si="24"/>
        <v>51.78</v>
      </c>
      <c r="CG22" s="33" t="str">
        <f t="shared" si="25"/>
        <v>0.00</v>
      </c>
      <c r="CH22" s="33">
        <f t="shared" si="32"/>
        <v>-3.5</v>
      </c>
      <c r="CI22" s="33">
        <f t="shared" si="16"/>
        <v>49.6708</v>
      </c>
      <c r="CJ22" s="33">
        <f t="shared" si="7"/>
        <v>-3.5</v>
      </c>
      <c r="CK22" s="33">
        <f t="shared" si="8"/>
        <v>-5</v>
      </c>
      <c r="CL22" s="33">
        <f t="shared" si="17"/>
        <v>-5</v>
      </c>
      <c r="CM22" s="33">
        <f t="shared" si="9"/>
        <v>-3.5</v>
      </c>
      <c r="CN22" s="33"/>
      <c r="CO22" s="32" t="str">
        <f t="shared" si="10"/>
        <v>Yes</v>
      </c>
      <c r="CP22" s="56">
        <f t="shared" si="11"/>
        <v>0.83480336134453781</v>
      </c>
    </row>
    <row r="23" spans="1:94" x14ac:dyDescent="0.2">
      <c r="A23" s="30">
        <v>45934</v>
      </c>
      <c r="B23" s="32" t="s">
        <v>67</v>
      </c>
      <c r="C23" s="32" t="s">
        <v>130</v>
      </c>
      <c r="D23" s="32" t="s">
        <v>65</v>
      </c>
      <c r="E23" s="32">
        <v>12.25</v>
      </c>
      <c r="F23" s="33" t="s">
        <v>59</v>
      </c>
      <c r="G23" s="33" t="s">
        <v>60</v>
      </c>
      <c r="H23" s="32" t="s">
        <v>70</v>
      </c>
      <c r="I23" s="32">
        <v>1</v>
      </c>
      <c r="J23" s="32">
        <v>10</v>
      </c>
      <c r="K23" s="40" t="s">
        <v>132</v>
      </c>
      <c r="L23" s="33">
        <v>1.5</v>
      </c>
      <c r="M23" s="35" t="s">
        <v>134</v>
      </c>
      <c r="N23" s="32" t="s">
        <v>4</v>
      </c>
      <c r="R23" s="33">
        <v>4.2</v>
      </c>
      <c r="S23" s="32">
        <v>2</v>
      </c>
      <c r="T23" s="33" t="str">
        <f t="shared" si="64"/>
        <v>0.00</v>
      </c>
      <c r="U23" s="33">
        <f t="shared" si="101"/>
        <v>-1.5</v>
      </c>
      <c r="V23" s="25">
        <f t="shared" si="102"/>
        <v>68.400000000000006</v>
      </c>
      <c r="W23" s="25">
        <f t="shared" si="103"/>
        <v>61</v>
      </c>
      <c r="X23" s="36">
        <f t="shared" si="104"/>
        <v>1.1213114754098361</v>
      </c>
      <c r="Y23" s="26">
        <f t="shared" si="105"/>
        <v>0.68400000000000005</v>
      </c>
      <c r="Z23" s="27">
        <f t="shared" si="106"/>
        <v>6840.0000000000009</v>
      </c>
      <c r="AA23" s="32" t="s">
        <v>61</v>
      </c>
      <c r="AE23" s="33">
        <f t="shared" si="3"/>
        <v>4.2</v>
      </c>
      <c r="AH23" s="33">
        <v>4.05</v>
      </c>
      <c r="AR23" s="32" t="s">
        <v>57</v>
      </c>
      <c r="AS23" s="33">
        <v>4.2</v>
      </c>
      <c r="BG23" s="33">
        <f t="shared" si="107"/>
        <v>4.5749999999999993</v>
      </c>
      <c r="BH23" s="33">
        <f t="shared" si="13"/>
        <v>3.806</v>
      </c>
      <c r="BK23" s="33">
        <v>3.7</v>
      </c>
      <c r="BM23" s="32">
        <v>12</v>
      </c>
      <c r="BN23" s="32">
        <v>8</v>
      </c>
      <c r="BO23" s="44">
        <f t="shared" si="14"/>
        <v>0.66666666666666663</v>
      </c>
      <c r="BP23" s="33">
        <f t="shared" si="15"/>
        <v>6.3000000000000007</v>
      </c>
      <c r="BQ23" s="33" t="s">
        <v>595</v>
      </c>
      <c r="BR23" s="33"/>
      <c r="BS23" s="33" t="s">
        <v>328</v>
      </c>
      <c r="BT23" s="32" t="s">
        <v>299</v>
      </c>
      <c r="BU23" s="32" t="s">
        <v>347</v>
      </c>
      <c r="BV23" s="32">
        <v>1200</v>
      </c>
      <c r="BW23" s="32" t="s">
        <v>435</v>
      </c>
      <c r="BX23" s="32" t="s">
        <v>460</v>
      </c>
      <c r="BY23" s="32">
        <v>16</v>
      </c>
      <c r="BZ23" s="33" t="str">
        <f t="shared" si="20"/>
        <v>0.00</v>
      </c>
      <c r="CA23" s="33">
        <f t="shared" si="33"/>
        <v>-1.5</v>
      </c>
      <c r="CB23" s="33">
        <f t="shared" si="21"/>
        <v>59.900000000000006</v>
      </c>
      <c r="CC23" s="56">
        <f t="shared" si="6"/>
        <v>0.98196721311475421</v>
      </c>
      <c r="CD23" s="33" t="str">
        <f t="shared" si="22"/>
        <v>0.00</v>
      </c>
      <c r="CE23" s="33">
        <f t="shared" si="23"/>
        <v>-1.5</v>
      </c>
      <c r="CF23" s="33">
        <f t="shared" si="24"/>
        <v>50.28</v>
      </c>
      <c r="CG23" s="33" t="str">
        <f t="shared" si="25"/>
        <v>0.00</v>
      </c>
      <c r="CH23" s="33">
        <f t="shared" si="32"/>
        <v>-1.5</v>
      </c>
      <c r="CI23" s="33">
        <f t="shared" si="16"/>
        <v>48.1708</v>
      </c>
      <c r="CJ23" s="33">
        <f t="shared" si="7"/>
        <v>-1.5</v>
      </c>
      <c r="CK23" s="33">
        <f t="shared" si="8"/>
        <v>-5</v>
      </c>
      <c r="CL23" s="33">
        <f t="shared" si="17"/>
        <v>-5</v>
      </c>
      <c r="CM23" s="33">
        <f t="shared" si="9"/>
        <v>-1.5</v>
      </c>
      <c r="CN23" s="33"/>
      <c r="CO23" s="32" t="str">
        <f t="shared" si="10"/>
        <v>Yes</v>
      </c>
      <c r="CP23" s="56">
        <f t="shared" si="11"/>
        <v>0.78968524590163935</v>
      </c>
    </row>
    <row r="24" spans="1:94" x14ac:dyDescent="0.2">
      <c r="A24" s="30">
        <v>45934</v>
      </c>
      <c r="B24" s="32" t="s">
        <v>67</v>
      </c>
      <c r="C24" s="32" t="s">
        <v>130</v>
      </c>
      <c r="D24" s="32" t="s">
        <v>65</v>
      </c>
      <c r="E24" s="32">
        <v>4.25</v>
      </c>
      <c r="F24" s="33" t="s">
        <v>59</v>
      </c>
      <c r="G24" s="33" t="s">
        <v>60</v>
      </c>
      <c r="H24" s="32" t="s">
        <v>70</v>
      </c>
      <c r="I24" s="32">
        <v>8</v>
      </c>
      <c r="J24" s="32">
        <v>1</v>
      </c>
      <c r="K24" s="40" t="s">
        <v>135</v>
      </c>
      <c r="L24" s="33">
        <v>2.5</v>
      </c>
      <c r="M24" s="35" t="s">
        <v>136</v>
      </c>
      <c r="N24" s="32" t="s">
        <v>4</v>
      </c>
      <c r="R24" s="33">
        <v>10</v>
      </c>
      <c r="S24" s="32">
        <v>2</v>
      </c>
      <c r="T24" s="33" t="str">
        <f t="shared" si="64"/>
        <v>0.00</v>
      </c>
      <c r="U24" s="33">
        <f t="shared" ref="U24:U25" si="108">-$L24+T24</f>
        <v>-2.5</v>
      </c>
      <c r="V24" s="25">
        <f t="shared" ref="V24:V25" si="109">V23+U24</f>
        <v>65.900000000000006</v>
      </c>
      <c r="W24" s="25">
        <f t="shared" ref="W24:W25" si="110">L24+W23</f>
        <v>63.5</v>
      </c>
      <c r="X24" s="36">
        <f t="shared" ref="X24:X25" si="111">SUM(V24/W24)</f>
        <v>1.0377952755905513</v>
      </c>
      <c r="Y24" s="26">
        <f t="shared" ref="Y24:Y25" si="112">V24/100</f>
        <v>0.65900000000000003</v>
      </c>
      <c r="Z24" s="27">
        <f t="shared" ref="Z24:Z25" si="113">V24*100</f>
        <v>6590.0000000000009</v>
      </c>
      <c r="AA24" s="32" t="s">
        <v>61</v>
      </c>
      <c r="AE24" s="33">
        <f t="shared" si="3"/>
        <v>11.5</v>
      </c>
      <c r="AH24" s="33">
        <v>11.5</v>
      </c>
      <c r="AR24" s="32" t="s">
        <v>57</v>
      </c>
      <c r="AS24" s="33">
        <v>10</v>
      </c>
      <c r="BG24" s="33">
        <f t="shared" si="107"/>
        <v>26.25</v>
      </c>
      <c r="BH24" s="33">
        <f t="shared" si="13"/>
        <v>10.66</v>
      </c>
      <c r="BK24" s="33">
        <v>10.6</v>
      </c>
      <c r="BM24" s="32">
        <v>13</v>
      </c>
      <c r="BN24" s="32">
        <v>8</v>
      </c>
      <c r="BO24" s="44">
        <f t="shared" si="14"/>
        <v>0.61538461538461542</v>
      </c>
      <c r="BP24" s="33">
        <f t="shared" si="15"/>
        <v>25</v>
      </c>
      <c r="BQ24" s="33" t="s">
        <v>595</v>
      </c>
      <c r="BR24" s="33"/>
      <c r="BS24" s="33" t="s">
        <v>335</v>
      </c>
      <c r="BT24" s="32" t="s">
        <v>270</v>
      </c>
      <c r="BU24" s="32" t="s">
        <v>239</v>
      </c>
      <c r="BV24" s="32">
        <v>2000</v>
      </c>
      <c r="BW24" s="32" t="s">
        <v>435</v>
      </c>
      <c r="BX24" s="32" t="s">
        <v>486</v>
      </c>
      <c r="BY24" s="32">
        <v>14</v>
      </c>
      <c r="BZ24" s="33" t="str">
        <f t="shared" si="20"/>
        <v>0.00</v>
      </c>
      <c r="CA24" s="33">
        <f t="shared" si="33"/>
        <v>-2.5</v>
      </c>
      <c r="CB24" s="33">
        <f t="shared" si="21"/>
        <v>57.400000000000006</v>
      </c>
      <c r="CC24" s="56">
        <f t="shared" si="6"/>
        <v>0.90393700787401587</v>
      </c>
      <c r="CD24" s="33" t="str">
        <f t="shared" si="22"/>
        <v>0.00</v>
      </c>
      <c r="CE24" s="33">
        <f t="shared" si="23"/>
        <v>-2.5</v>
      </c>
      <c r="CF24" s="33">
        <f t="shared" si="24"/>
        <v>47.78</v>
      </c>
      <c r="CG24" s="33" t="str">
        <f t="shared" si="25"/>
        <v>0.00</v>
      </c>
      <c r="CH24" s="33">
        <f t="shared" si="32"/>
        <v>-2.5</v>
      </c>
      <c r="CI24" s="33">
        <f t="shared" si="16"/>
        <v>45.6708</v>
      </c>
      <c r="CJ24" s="33">
        <f t="shared" si="7"/>
        <v>-2.5</v>
      </c>
      <c r="CK24" s="33">
        <f t="shared" si="8"/>
        <v>-5</v>
      </c>
      <c r="CL24" s="33">
        <f t="shared" si="17"/>
        <v>-5</v>
      </c>
      <c r="CM24" s="33">
        <f t="shared" si="9"/>
        <v>-2.5</v>
      </c>
      <c r="CN24" s="33"/>
      <c r="CO24" s="32" t="str">
        <f t="shared" si="10"/>
        <v>Yes</v>
      </c>
      <c r="CP24" s="56">
        <f t="shared" si="11"/>
        <v>0.71922519685039366</v>
      </c>
    </row>
    <row r="25" spans="1:94" x14ac:dyDescent="0.2">
      <c r="A25" s="30">
        <v>45934</v>
      </c>
      <c r="B25" s="32" t="s">
        <v>67</v>
      </c>
      <c r="C25" s="32" t="s">
        <v>130</v>
      </c>
      <c r="D25" s="32" t="s">
        <v>65</v>
      </c>
      <c r="E25" s="32">
        <v>4.25</v>
      </c>
      <c r="F25" s="33" t="s">
        <v>59</v>
      </c>
      <c r="G25" s="33" t="s">
        <v>60</v>
      </c>
      <c r="H25" s="32" t="s">
        <v>70</v>
      </c>
      <c r="I25" s="32">
        <v>8</v>
      </c>
      <c r="J25" s="32">
        <v>7</v>
      </c>
      <c r="K25" s="32" t="s">
        <v>78</v>
      </c>
      <c r="L25" s="33">
        <v>2.5</v>
      </c>
      <c r="M25" s="35" t="s">
        <v>137</v>
      </c>
      <c r="N25" s="32" t="s">
        <v>4</v>
      </c>
      <c r="O25" s="32" t="s">
        <v>4</v>
      </c>
      <c r="P25" s="32" t="s">
        <v>4</v>
      </c>
      <c r="Q25" s="32" t="s">
        <v>4</v>
      </c>
      <c r="R25" s="33">
        <v>5.5</v>
      </c>
      <c r="S25" s="32" t="s">
        <v>62</v>
      </c>
      <c r="T25" s="33" t="str">
        <f t="shared" si="64"/>
        <v>0.00</v>
      </c>
      <c r="U25" s="33">
        <f t="shared" si="108"/>
        <v>-2.5</v>
      </c>
      <c r="V25" s="25">
        <f t="shared" si="109"/>
        <v>63.400000000000006</v>
      </c>
      <c r="W25" s="25">
        <f t="shared" si="110"/>
        <v>66</v>
      </c>
      <c r="X25" s="36">
        <f t="shared" si="111"/>
        <v>0.96060606060606069</v>
      </c>
      <c r="Y25" s="26">
        <f t="shared" si="112"/>
        <v>0.63400000000000001</v>
      </c>
      <c r="Z25" s="27">
        <f t="shared" si="113"/>
        <v>6340.0000000000009</v>
      </c>
      <c r="AA25" s="32" t="s">
        <v>61</v>
      </c>
      <c r="AE25" s="33">
        <f t="shared" si="3"/>
        <v>5.5</v>
      </c>
      <c r="AH25" s="33">
        <v>4.17</v>
      </c>
      <c r="AR25" s="32" t="s">
        <v>57</v>
      </c>
      <c r="AS25" s="33">
        <v>5.5</v>
      </c>
      <c r="BG25" s="33">
        <f t="shared" si="107"/>
        <v>7.9250000000000007</v>
      </c>
      <c r="BH25" s="33">
        <f t="shared" si="13"/>
        <v>3.9163999999999999</v>
      </c>
      <c r="BK25" s="33">
        <v>4</v>
      </c>
      <c r="BM25" s="32">
        <v>13</v>
      </c>
      <c r="BN25" s="32">
        <v>8</v>
      </c>
      <c r="BO25" s="44">
        <f t="shared" si="14"/>
        <v>0.61538461538461542</v>
      </c>
      <c r="BP25" s="33">
        <f t="shared" si="15"/>
        <v>13.75</v>
      </c>
      <c r="BQ25" s="33" t="s">
        <v>595</v>
      </c>
      <c r="BR25" s="33"/>
      <c r="BS25" s="33" t="s">
        <v>335</v>
      </c>
      <c r="BT25" s="32" t="s">
        <v>270</v>
      </c>
      <c r="BU25" s="32" t="s">
        <v>239</v>
      </c>
      <c r="BV25" s="32">
        <v>2000</v>
      </c>
      <c r="BW25" s="32" t="s">
        <v>435</v>
      </c>
      <c r="BX25" s="32" t="s">
        <v>486</v>
      </c>
      <c r="BY25" s="32">
        <v>14</v>
      </c>
      <c r="BZ25" s="33" t="str">
        <f t="shared" si="20"/>
        <v>0.00</v>
      </c>
      <c r="CA25" s="33">
        <f t="shared" si="33"/>
        <v>-2.5</v>
      </c>
      <c r="CB25" s="33">
        <f t="shared" si="21"/>
        <v>54.900000000000006</v>
      </c>
      <c r="CC25" s="56">
        <f t="shared" si="6"/>
        <v>0.8318181818181819</v>
      </c>
      <c r="CD25" s="33" t="str">
        <f t="shared" si="22"/>
        <v>0.00</v>
      </c>
      <c r="CE25" s="33">
        <f t="shared" si="23"/>
        <v>-2.5</v>
      </c>
      <c r="CF25" s="33">
        <f t="shared" si="24"/>
        <v>45.28</v>
      </c>
      <c r="CG25" s="33" t="str">
        <f t="shared" si="25"/>
        <v>0.00</v>
      </c>
      <c r="CH25" s="33">
        <f t="shared" si="32"/>
        <v>-2.5</v>
      </c>
      <c r="CI25" s="33">
        <f t="shared" si="16"/>
        <v>43.1708</v>
      </c>
      <c r="CJ25" s="33">
        <f t="shared" si="7"/>
        <v>-2.5</v>
      </c>
      <c r="CK25" s="33">
        <f t="shared" si="8"/>
        <v>-5</v>
      </c>
      <c r="CL25" s="33">
        <f t="shared" si="17"/>
        <v>-5</v>
      </c>
      <c r="CM25" s="33">
        <f t="shared" si="9"/>
        <v>-2.5</v>
      </c>
      <c r="CN25" s="33"/>
      <c r="CO25" s="32" t="str">
        <f t="shared" si="10"/>
        <v>Yes</v>
      </c>
      <c r="CP25" s="56">
        <f t="shared" si="11"/>
        <v>0.6541030303030303</v>
      </c>
    </row>
    <row r="26" spans="1:94" x14ac:dyDescent="0.2">
      <c r="A26" s="30">
        <v>45941</v>
      </c>
      <c r="B26" s="32" t="s">
        <v>67</v>
      </c>
      <c r="C26" s="32" t="s">
        <v>138</v>
      </c>
      <c r="D26" s="32" t="s">
        <v>65</v>
      </c>
      <c r="E26" s="33">
        <v>2</v>
      </c>
      <c r="F26" s="33" t="s">
        <v>59</v>
      </c>
      <c r="G26" s="33" t="s">
        <v>60</v>
      </c>
      <c r="H26" s="32" t="s">
        <v>64</v>
      </c>
      <c r="I26" s="32">
        <v>4</v>
      </c>
      <c r="J26" s="32">
        <v>5</v>
      </c>
      <c r="K26" s="39" t="s">
        <v>88</v>
      </c>
      <c r="L26" s="33">
        <v>3.5</v>
      </c>
      <c r="M26" s="35" t="s">
        <v>139</v>
      </c>
      <c r="N26" s="32" t="s">
        <v>4</v>
      </c>
      <c r="R26" s="33">
        <v>2.48</v>
      </c>
      <c r="S26" s="32">
        <v>1</v>
      </c>
      <c r="T26" s="33">
        <f t="shared" si="64"/>
        <v>8.68</v>
      </c>
      <c r="U26" s="33">
        <f t="shared" ref="U26:U27" si="114">-$L26+T26</f>
        <v>5.18</v>
      </c>
      <c r="V26" s="25">
        <f t="shared" ref="V26:V27" si="115">V25+U26</f>
        <v>68.580000000000013</v>
      </c>
      <c r="W26" s="25">
        <f t="shared" ref="W26:W27" si="116">L26+W25</f>
        <v>69.5</v>
      </c>
      <c r="X26" s="36">
        <f t="shared" ref="X26:X27" si="117">SUM(V26/W26)</f>
        <v>0.98676258992805777</v>
      </c>
      <c r="Y26" s="26">
        <f t="shared" ref="Y26:Y27" si="118">V26/100</f>
        <v>0.68580000000000008</v>
      </c>
      <c r="Z26" s="27">
        <f t="shared" ref="Z26:Z27" si="119">V26*100</f>
        <v>6858.0000000000009</v>
      </c>
      <c r="AA26" s="32" t="s">
        <v>63</v>
      </c>
      <c r="AE26" s="33">
        <f t="shared" si="3"/>
        <v>3</v>
      </c>
      <c r="AH26" s="33">
        <v>3</v>
      </c>
      <c r="AR26" s="32" t="s">
        <v>57</v>
      </c>
      <c r="AS26" s="33">
        <v>2.7</v>
      </c>
      <c r="BG26" s="33">
        <f t="shared" si="107"/>
        <v>7</v>
      </c>
      <c r="BH26" s="33">
        <f t="shared" si="13"/>
        <v>2.84</v>
      </c>
      <c r="BK26" s="33">
        <v>2.8</v>
      </c>
      <c r="BM26" s="32">
        <v>14</v>
      </c>
      <c r="BN26" s="32">
        <v>9</v>
      </c>
      <c r="BO26" s="44">
        <f t="shared" si="14"/>
        <v>0.6428571428571429</v>
      </c>
      <c r="BP26" s="33">
        <f t="shared" si="15"/>
        <v>8.68</v>
      </c>
      <c r="BQ26" s="33" t="s">
        <v>595</v>
      </c>
      <c r="BR26" s="33"/>
      <c r="BS26" s="33" t="s">
        <v>327</v>
      </c>
      <c r="BT26" s="32" t="s">
        <v>267</v>
      </c>
      <c r="BU26" s="32" t="s">
        <v>243</v>
      </c>
      <c r="BV26" s="32">
        <v>1600</v>
      </c>
      <c r="BW26" s="32" t="s">
        <v>435</v>
      </c>
      <c r="BX26" s="32" t="s">
        <v>460</v>
      </c>
      <c r="BY26" s="32">
        <v>12</v>
      </c>
      <c r="BZ26" s="33">
        <f t="shared" si="20"/>
        <v>9.8000000000000007</v>
      </c>
      <c r="CA26" s="33">
        <f t="shared" si="33"/>
        <v>6.3000000000000007</v>
      </c>
      <c r="CB26" s="33">
        <f t="shared" si="21"/>
        <v>61.2</v>
      </c>
      <c r="CC26" s="56">
        <f t="shared" si="6"/>
        <v>0.88057553956834533</v>
      </c>
      <c r="CD26" s="33">
        <f t="shared" si="22"/>
        <v>9.94</v>
      </c>
      <c r="CE26" s="33">
        <f t="shared" si="23"/>
        <v>6.4399999999999995</v>
      </c>
      <c r="CF26" s="33">
        <f t="shared" si="24"/>
        <v>51.72</v>
      </c>
      <c r="CG26" s="33">
        <f t="shared" si="25"/>
        <v>9.94</v>
      </c>
      <c r="CH26" s="33">
        <f t="shared" si="32"/>
        <v>6.5600000000000005</v>
      </c>
      <c r="CI26" s="33">
        <f t="shared" si="16"/>
        <v>49.730800000000002</v>
      </c>
      <c r="CJ26" s="33">
        <f t="shared" si="7"/>
        <v>7</v>
      </c>
      <c r="CK26" s="33">
        <f t="shared" si="8"/>
        <v>5.5</v>
      </c>
      <c r="CL26" s="33">
        <f t="shared" si="17"/>
        <v>5.0600000000000005</v>
      </c>
      <c r="CM26" s="33">
        <f t="shared" si="9"/>
        <v>6.5600000000000005</v>
      </c>
      <c r="CN26" s="33"/>
      <c r="CO26" s="32" t="str">
        <f t="shared" si="10"/>
        <v>Yes</v>
      </c>
      <c r="CP26" s="56">
        <f t="shared" si="11"/>
        <v>0.71555107913669069</v>
      </c>
    </row>
    <row r="27" spans="1:94" x14ac:dyDescent="0.2">
      <c r="A27" s="30">
        <v>45941</v>
      </c>
      <c r="B27" s="32" t="s">
        <v>67</v>
      </c>
      <c r="C27" s="32" t="s">
        <v>138</v>
      </c>
      <c r="D27" s="32" t="s">
        <v>65</v>
      </c>
      <c r="E27" s="33">
        <v>2</v>
      </c>
      <c r="F27" s="33" t="s">
        <v>59</v>
      </c>
      <c r="G27" s="33" t="s">
        <v>60</v>
      </c>
      <c r="H27" s="32" t="s">
        <v>64</v>
      </c>
      <c r="I27" s="32">
        <v>4</v>
      </c>
      <c r="J27" s="32">
        <v>6</v>
      </c>
      <c r="K27" s="32" t="s">
        <v>140</v>
      </c>
      <c r="L27" s="33">
        <v>1.5</v>
      </c>
      <c r="M27" s="35" t="s">
        <v>139</v>
      </c>
      <c r="N27" s="32" t="s">
        <v>4</v>
      </c>
      <c r="R27" s="33">
        <v>6.9</v>
      </c>
      <c r="S27" s="32" t="s">
        <v>62</v>
      </c>
      <c r="T27" s="33" t="str">
        <f t="shared" si="64"/>
        <v>0.00</v>
      </c>
      <c r="U27" s="33">
        <f t="shared" si="114"/>
        <v>-1.5</v>
      </c>
      <c r="V27" s="25">
        <f t="shared" si="115"/>
        <v>67.080000000000013</v>
      </c>
      <c r="W27" s="25">
        <f t="shared" si="116"/>
        <v>71</v>
      </c>
      <c r="X27" s="36">
        <f t="shared" si="117"/>
        <v>0.94478873239436634</v>
      </c>
      <c r="Y27" s="26">
        <f t="shared" si="118"/>
        <v>0.67080000000000017</v>
      </c>
      <c r="Z27" s="27">
        <f t="shared" si="119"/>
        <v>6708.0000000000009</v>
      </c>
      <c r="AA27" s="32" t="s">
        <v>61</v>
      </c>
      <c r="AE27" s="33">
        <f t="shared" si="3"/>
        <v>7.5</v>
      </c>
      <c r="AH27" s="33">
        <v>5.4</v>
      </c>
      <c r="AR27" s="32" t="s">
        <v>57</v>
      </c>
      <c r="AS27" s="33">
        <v>7.5</v>
      </c>
      <c r="BG27" s="33">
        <f t="shared" si="107"/>
        <v>6.6000000000000014</v>
      </c>
      <c r="BH27" s="33">
        <f t="shared" si="13"/>
        <v>5.0480000000000009</v>
      </c>
      <c r="BK27" s="33">
        <v>5.9</v>
      </c>
      <c r="BM27" s="32">
        <v>14</v>
      </c>
      <c r="BN27" s="32">
        <v>9</v>
      </c>
      <c r="BO27" s="44">
        <f t="shared" si="14"/>
        <v>0.6428571428571429</v>
      </c>
      <c r="BP27" s="33">
        <f t="shared" si="15"/>
        <v>10.350000000000001</v>
      </c>
      <c r="BQ27" s="33" t="s">
        <v>595</v>
      </c>
      <c r="BR27" s="33"/>
      <c r="BS27" s="33" t="s">
        <v>328</v>
      </c>
      <c r="BT27" s="32" t="s">
        <v>267</v>
      </c>
      <c r="BU27" s="32" t="s">
        <v>243</v>
      </c>
      <c r="BV27" s="32">
        <v>1600</v>
      </c>
      <c r="BW27" s="32" t="s">
        <v>435</v>
      </c>
      <c r="BX27" s="32" t="s">
        <v>460</v>
      </c>
      <c r="BY27" s="32">
        <v>12</v>
      </c>
      <c r="BZ27" s="33" t="str">
        <f t="shared" si="20"/>
        <v>0.00</v>
      </c>
      <c r="CA27" s="33">
        <f t="shared" si="33"/>
        <v>-1.5</v>
      </c>
      <c r="CB27" s="33">
        <f t="shared" si="21"/>
        <v>59.7</v>
      </c>
      <c r="CC27" s="56">
        <f t="shared" si="6"/>
        <v>0.8408450704225352</v>
      </c>
      <c r="CD27" s="33" t="str">
        <f t="shared" si="22"/>
        <v>0.00</v>
      </c>
      <c r="CE27" s="33">
        <f t="shared" si="23"/>
        <v>-1.5</v>
      </c>
      <c r="CF27" s="33">
        <f t="shared" si="24"/>
        <v>50.22</v>
      </c>
      <c r="CG27" s="33" t="str">
        <f t="shared" si="25"/>
        <v>0.00</v>
      </c>
      <c r="CH27" s="33">
        <f t="shared" si="32"/>
        <v>-1.5</v>
      </c>
      <c r="CI27" s="33">
        <f t="shared" si="16"/>
        <v>48.230800000000002</v>
      </c>
      <c r="CJ27" s="33">
        <f t="shared" si="7"/>
        <v>-1.5</v>
      </c>
      <c r="CK27" s="33">
        <f t="shared" si="8"/>
        <v>5.5</v>
      </c>
      <c r="CL27" s="33">
        <f t="shared" si="17"/>
        <v>5.0600000000000005</v>
      </c>
      <c r="CM27" s="33">
        <f t="shared" si="9"/>
        <v>-1.5</v>
      </c>
      <c r="CN27" s="33"/>
      <c r="CO27" s="32" t="str">
        <f t="shared" si="10"/>
        <v>Yes</v>
      </c>
      <c r="CP27" s="56">
        <f t="shared" si="11"/>
        <v>0.67930704225352112</v>
      </c>
    </row>
    <row r="28" spans="1:94" x14ac:dyDescent="0.2">
      <c r="A28" s="30">
        <v>45941</v>
      </c>
      <c r="B28" s="32" t="s">
        <v>67</v>
      </c>
      <c r="C28" s="32" t="s">
        <v>138</v>
      </c>
      <c r="D28" s="32" t="s">
        <v>65</v>
      </c>
      <c r="E28" s="32">
        <v>3.35</v>
      </c>
      <c r="F28" s="33" t="s">
        <v>59</v>
      </c>
      <c r="G28" s="33" t="s">
        <v>60</v>
      </c>
      <c r="H28" s="32" t="s">
        <v>73</v>
      </c>
      <c r="I28" s="32">
        <v>6</v>
      </c>
      <c r="J28" s="32">
        <v>8</v>
      </c>
      <c r="K28" s="32" t="s">
        <v>141</v>
      </c>
      <c r="L28" s="33">
        <v>2.5</v>
      </c>
      <c r="M28" s="35" t="s">
        <v>142</v>
      </c>
      <c r="N28" s="32" t="s">
        <v>4</v>
      </c>
      <c r="R28" s="33">
        <v>4.5999999999999996</v>
      </c>
      <c r="S28" s="32" t="s">
        <v>62</v>
      </c>
      <c r="T28" s="33" t="str">
        <f t="shared" si="64"/>
        <v>0.00</v>
      </c>
      <c r="U28" s="33">
        <f t="shared" ref="U28:U29" si="120">-$L28+T28</f>
        <v>-2.5</v>
      </c>
      <c r="V28" s="25">
        <f t="shared" ref="V28:V29" si="121">V27+U28</f>
        <v>64.580000000000013</v>
      </c>
      <c r="W28" s="25">
        <f t="shared" ref="W28:W29" si="122">L28+W27</f>
        <v>73.5</v>
      </c>
      <c r="X28" s="36">
        <f t="shared" ref="X28:X29" si="123">SUM(V28/W28)</f>
        <v>0.87863945578231306</v>
      </c>
      <c r="Y28" s="26">
        <f t="shared" ref="Y28:Y29" si="124">V28/100</f>
        <v>0.64580000000000015</v>
      </c>
      <c r="Z28" s="27">
        <f t="shared" ref="Z28:Z29" si="125">V28*100</f>
        <v>6458.0000000000009</v>
      </c>
      <c r="AA28" s="32" t="s">
        <v>61</v>
      </c>
      <c r="AE28" s="33">
        <f t="shared" si="3"/>
        <v>5.0999999999999996</v>
      </c>
      <c r="AH28" s="33">
        <v>4.4000000000000004</v>
      </c>
      <c r="AR28" s="32" t="s">
        <v>57</v>
      </c>
      <c r="AS28" s="33">
        <v>4.5999999999999996</v>
      </c>
      <c r="BG28" s="33">
        <f t="shared" si="107"/>
        <v>8.5</v>
      </c>
      <c r="BH28" s="33">
        <f t="shared" si="13"/>
        <v>4.1280000000000001</v>
      </c>
      <c r="BK28" s="33">
        <v>5.0999999999999996</v>
      </c>
      <c r="BM28" s="32">
        <v>15</v>
      </c>
      <c r="BN28" s="32">
        <v>9</v>
      </c>
      <c r="BO28" s="44">
        <f t="shared" si="14"/>
        <v>0.6</v>
      </c>
      <c r="BP28" s="33">
        <f t="shared" si="15"/>
        <v>11.5</v>
      </c>
      <c r="BQ28" s="33" t="s">
        <v>595</v>
      </c>
      <c r="BR28" s="33"/>
      <c r="BS28" s="33" t="s">
        <v>335</v>
      </c>
      <c r="BT28" s="32" t="s">
        <v>266</v>
      </c>
      <c r="BU28" s="32" t="s">
        <v>243</v>
      </c>
      <c r="BV28" s="32">
        <v>1800</v>
      </c>
      <c r="BW28" s="32" t="s">
        <v>459</v>
      </c>
      <c r="BX28" s="32" t="s">
        <v>460</v>
      </c>
      <c r="BY28" s="32">
        <v>16</v>
      </c>
      <c r="BZ28" s="33" t="str">
        <f t="shared" si="20"/>
        <v>0.00</v>
      </c>
      <c r="CA28" s="33">
        <f t="shared" si="33"/>
        <v>-2.5</v>
      </c>
      <c r="CB28" s="33">
        <f t="shared" si="21"/>
        <v>57.2</v>
      </c>
      <c r="CC28" s="56">
        <f t="shared" si="6"/>
        <v>0.77823129251700685</v>
      </c>
      <c r="CD28" s="33" t="str">
        <f t="shared" si="22"/>
        <v>0.00</v>
      </c>
      <c r="CE28" s="33">
        <f t="shared" si="23"/>
        <v>-2.5</v>
      </c>
      <c r="CF28" s="33">
        <f t="shared" si="24"/>
        <v>47.72</v>
      </c>
      <c r="CG28" s="33" t="str">
        <f t="shared" si="25"/>
        <v>0.00</v>
      </c>
      <c r="CH28" s="33">
        <f t="shared" si="32"/>
        <v>-2.5</v>
      </c>
      <c r="CI28" s="33">
        <f t="shared" si="16"/>
        <v>45.730800000000002</v>
      </c>
      <c r="CJ28" s="33">
        <f t="shared" si="7"/>
        <v>-2.5</v>
      </c>
      <c r="CK28" s="33">
        <f t="shared" si="8"/>
        <v>-5</v>
      </c>
      <c r="CL28" s="33">
        <f t="shared" si="17"/>
        <v>-5</v>
      </c>
      <c r="CM28" s="33">
        <f t="shared" si="9"/>
        <v>-2.5</v>
      </c>
      <c r="CN28" s="33"/>
      <c r="CO28" s="32" t="str">
        <f t="shared" si="10"/>
        <v>Yes</v>
      </c>
      <c r="CP28" s="56">
        <f t="shared" si="11"/>
        <v>0.62218775510204083</v>
      </c>
    </row>
    <row r="29" spans="1:94" x14ac:dyDescent="0.2">
      <c r="A29" s="30">
        <v>45941</v>
      </c>
      <c r="B29" s="32" t="s">
        <v>67</v>
      </c>
      <c r="C29" s="32" t="s">
        <v>138</v>
      </c>
      <c r="D29" s="32" t="s">
        <v>65</v>
      </c>
      <c r="E29" s="32">
        <v>3.35</v>
      </c>
      <c r="F29" s="33" t="s">
        <v>59</v>
      </c>
      <c r="G29" s="33" t="s">
        <v>60</v>
      </c>
      <c r="H29" s="32" t="s">
        <v>73</v>
      </c>
      <c r="I29" s="32">
        <v>6</v>
      </c>
      <c r="J29" s="32">
        <v>4</v>
      </c>
      <c r="K29" s="32" t="s">
        <v>143</v>
      </c>
      <c r="L29" s="33">
        <v>2.5</v>
      </c>
      <c r="M29" s="35" t="s">
        <v>142</v>
      </c>
      <c r="N29" s="32" t="s">
        <v>4</v>
      </c>
      <c r="R29" s="33">
        <v>7</v>
      </c>
      <c r="S29" s="32" t="s">
        <v>62</v>
      </c>
      <c r="T29" s="33" t="str">
        <f t="shared" si="64"/>
        <v>0.00</v>
      </c>
      <c r="U29" s="33">
        <f t="shared" si="120"/>
        <v>-2.5</v>
      </c>
      <c r="V29" s="25">
        <f t="shared" si="121"/>
        <v>62.080000000000013</v>
      </c>
      <c r="W29" s="25">
        <f t="shared" si="122"/>
        <v>76</v>
      </c>
      <c r="X29" s="36">
        <f t="shared" si="123"/>
        <v>0.81684210526315804</v>
      </c>
      <c r="Y29" s="26">
        <f t="shared" si="124"/>
        <v>0.62080000000000013</v>
      </c>
      <c r="Z29" s="27">
        <f t="shared" si="125"/>
        <v>6208.0000000000009</v>
      </c>
      <c r="AA29" s="32" t="s">
        <v>61</v>
      </c>
      <c r="AE29" s="33">
        <f t="shared" si="3"/>
        <v>7</v>
      </c>
      <c r="AH29" s="33">
        <v>4.4000000000000004</v>
      </c>
      <c r="AR29" s="32" t="s">
        <v>57</v>
      </c>
      <c r="AS29" s="33">
        <v>7</v>
      </c>
      <c r="BG29" s="33">
        <f t="shared" si="107"/>
        <v>8.5</v>
      </c>
      <c r="BH29" s="33">
        <f t="shared" si="13"/>
        <v>4.1280000000000001</v>
      </c>
      <c r="BK29" s="33">
        <v>4.4000000000000004</v>
      </c>
      <c r="BM29" s="32">
        <v>15</v>
      </c>
      <c r="BN29" s="32">
        <v>9</v>
      </c>
      <c r="BO29" s="44">
        <f t="shared" si="14"/>
        <v>0.6</v>
      </c>
      <c r="BP29" s="33">
        <f t="shared" si="15"/>
        <v>17.5</v>
      </c>
      <c r="BQ29" s="33" t="s">
        <v>595</v>
      </c>
      <c r="BR29" s="33"/>
      <c r="BS29" s="33" t="s">
        <v>335</v>
      </c>
      <c r="BT29" s="32" t="s">
        <v>266</v>
      </c>
      <c r="BU29" s="32" t="s">
        <v>243</v>
      </c>
      <c r="BV29" s="32">
        <v>1800</v>
      </c>
      <c r="BW29" s="32" t="s">
        <v>459</v>
      </c>
      <c r="BX29" s="32" t="s">
        <v>460</v>
      </c>
      <c r="BY29" s="32">
        <v>16</v>
      </c>
      <c r="BZ29" s="33" t="str">
        <f t="shared" si="20"/>
        <v>0.00</v>
      </c>
      <c r="CA29" s="33">
        <f t="shared" si="33"/>
        <v>-2.5</v>
      </c>
      <c r="CB29" s="33">
        <f t="shared" si="21"/>
        <v>54.7</v>
      </c>
      <c r="CC29" s="56">
        <f t="shared" si="6"/>
        <v>0.71973684210526323</v>
      </c>
      <c r="CD29" s="33" t="str">
        <f t="shared" si="22"/>
        <v>0.00</v>
      </c>
      <c r="CE29" s="33">
        <f t="shared" si="23"/>
        <v>-2.5</v>
      </c>
      <c r="CF29" s="33">
        <f t="shared" si="24"/>
        <v>45.22</v>
      </c>
      <c r="CG29" s="33" t="str">
        <f t="shared" si="25"/>
        <v>0.00</v>
      </c>
      <c r="CH29" s="33">
        <f t="shared" si="32"/>
        <v>-2.5</v>
      </c>
      <c r="CI29" s="33">
        <f t="shared" si="16"/>
        <v>43.230800000000002</v>
      </c>
      <c r="CJ29" s="33">
        <f t="shared" si="7"/>
        <v>-2.5</v>
      </c>
      <c r="CK29" s="33">
        <f t="shared" si="8"/>
        <v>-5</v>
      </c>
      <c r="CL29" s="33">
        <f t="shared" si="17"/>
        <v>-5</v>
      </c>
      <c r="CM29" s="33">
        <f t="shared" si="9"/>
        <v>-2.5</v>
      </c>
      <c r="CN29" s="33"/>
      <c r="CO29" s="32" t="str">
        <f t="shared" si="10"/>
        <v>Yes</v>
      </c>
      <c r="CP29" s="56">
        <f t="shared" si="11"/>
        <v>0.56882631578947374</v>
      </c>
    </row>
    <row r="30" spans="1:94" x14ac:dyDescent="0.2">
      <c r="A30" s="30">
        <v>45941</v>
      </c>
      <c r="B30" s="32" t="s">
        <v>67</v>
      </c>
      <c r="C30" s="32" t="s">
        <v>144</v>
      </c>
      <c r="D30" s="32" t="s">
        <v>65</v>
      </c>
      <c r="E30" s="33">
        <v>3.5</v>
      </c>
      <c r="F30" s="33" t="s">
        <v>59</v>
      </c>
      <c r="G30" s="33" t="s">
        <v>60</v>
      </c>
      <c r="H30" s="32" t="s">
        <v>64</v>
      </c>
      <c r="I30" s="32">
        <v>7</v>
      </c>
      <c r="J30" s="32">
        <v>4</v>
      </c>
      <c r="K30" s="32" t="s">
        <v>71</v>
      </c>
      <c r="L30" s="33">
        <v>2.5</v>
      </c>
      <c r="M30" s="35" t="s">
        <v>145</v>
      </c>
      <c r="N30" s="32" t="s">
        <v>4</v>
      </c>
      <c r="R30" s="33">
        <v>13</v>
      </c>
      <c r="S30" s="32" t="s">
        <v>62</v>
      </c>
      <c r="T30" s="33" t="str">
        <f t="shared" si="64"/>
        <v>0.00</v>
      </c>
      <c r="U30" s="33">
        <f t="shared" ref="U30:U31" si="126">-$L30+T30</f>
        <v>-2.5</v>
      </c>
      <c r="V30" s="25">
        <f t="shared" ref="V30:V31" si="127">V29+U30</f>
        <v>59.580000000000013</v>
      </c>
      <c r="W30" s="25">
        <f t="shared" ref="W30:W31" si="128">L30+W29</f>
        <v>78.5</v>
      </c>
      <c r="X30" s="36">
        <f t="shared" ref="X30:X31" si="129">SUM(V30/W30)</f>
        <v>0.75898089171974537</v>
      </c>
      <c r="Y30" s="26">
        <f t="shared" ref="Y30:Y31" si="130">V30/100</f>
        <v>0.59580000000000011</v>
      </c>
      <c r="Z30" s="27">
        <f t="shared" ref="Z30:Z31" si="131">V30*100</f>
        <v>5958.0000000000009</v>
      </c>
      <c r="AA30" s="32" t="s">
        <v>61</v>
      </c>
      <c r="AE30" s="33">
        <f t="shared" si="3"/>
        <v>17</v>
      </c>
      <c r="AH30" s="33">
        <v>17</v>
      </c>
      <c r="AR30" s="32" t="s">
        <v>57</v>
      </c>
      <c r="AS30" s="33">
        <v>13</v>
      </c>
      <c r="BG30" s="33">
        <f t="shared" si="107"/>
        <v>40</v>
      </c>
      <c r="BH30" s="33">
        <f t="shared" si="13"/>
        <v>15.72</v>
      </c>
      <c r="BK30" s="33">
        <v>14.15</v>
      </c>
      <c r="BM30" s="32">
        <v>16</v>
      </c>
      <c r="BN30" s="32">
        <v>10</v>
      </c>
      <c r="BO30" s="44">
        <f t="shared" si="14"/>
        <v>0.625</v>
      </c>
      <c r="BP30" s="33">
        <f t="shared" si="15"/>
        <v>32.5</v>
      </c>
      <c r="BQ30" s="33" t="s">
        <v>595</v>
      </c>
      <c r="BR30" s="33"/>
      <c r="BS30" s="33" t="s">
        <v>335</v>
      </c>
      <c r="BT30" s="32" t="s">
        <v>265</v>
      </c>
      <c r="BU30" s="32" t="s">
        <v>239</v>
      </c>
      <c r="BV30" s="32">
        <v>1600</v>
      </c>
      <c r="BW30" s="32" t="s">
        <v>435</v>
      </c>
      <c r="BX30" s="32" t="s">
        <v>486</v>
      </c>
      <c r="BY30" s="32">
        <v>10</v>
      </c>
      <c r="BZ30" s="33" t="str">
        <f t="shared" si="20"/>
        <v>0.00</v>
      </c>
      <c r="CA30" s="33">
        <f t="shared" si="33"/>
        <v>-2.5</v>
      </c>
      <c r="CB30" s="33">
        <f t="shared" si="21"/>
        <v>52.2</v>
      </c>
      <c r="CC30" s="56">
        <f t="shared" si="6"/>
        <v>0.66496815286624211</v>
      </c>
      <c r="CD30" s="33" t="str">
        <f t="shared" si="22"/>
        <v>0.00</v>
      </c>
      <c r="CE30" s="33">
        <f t="shared" si="23"/>
        <v>-2.5</v>
      </c>
      <c r="CF30" s="33">
        <f t="shared" si="24"/>
        <v>42.72</v>
      </c>
      <c r="CG30" s="33" t="str">
        <f t="shared" si="25"/>
        <v>0.00</v>
      </c>
      <c r="CH30" s="33">
        <f t="shared" si="32"/>
        <v>-2.5</v>
      </c>
      <c r="CI30" s="33">
        <f t="shared" si="16"/>
        <v>40.730800000000002</v>
      </c>
      <c r="CJ30" s="33">
        <f t="shared" si="7"/>
        <v>-2.5</v>
      </c>
      <c r="CK30" s="33">
        <f t="shared" si="8"/>
        <v>25.575000000000003</v>
      </c>
      <c r="CL30" s="33">
        <f t="shared" si="17"/>
        <v>23.529000000000003</v>
      </c>
      <c r="CM30" s="33">
        <f t="shared" si="9"/>
        <v>-2.5</v>
      </c>
      <c r="CN30" s="33"/>
      <c r="CO30" s="32" t="str">
        <f t="shared" si="10"/>
        <v>Yes</v>
      </c>
      <c r="CP30" s="56">
        <f t="shared" si="11"/>
        <v>0.518863694267516</v>
      </c>
    </row>
    <row r="31" spans="1:94" x14ac:dyDescent="0.2">
      <c r="A31" s="30">
        <v>45941</v>
      </c>
      <c r="B31" s="32" t="s">
        <v>67</v>
      </c>
      <c r="C31" s="32" t="s">
        <v>144</v>
      </c>
      <c r="D31" s="32" t="s">
        <v>65</v>
      </c>
      <c r="E31" s="33">
        <v>3.5</v>
      </c>
      <c r="F31" s="33" t="s">
        <v>59</v>
      </c>
      <c r="G31" s="33" t="s">
        <v>60</v>
      </c>
      <c r="H31" s="32" t="s">
        <v>64</v>
      </c>
      <c r="I31" s="32">
        <v>7</v>
      </c>
      <c r="J31" s="32">
        <v>6</v>
      </c>
      <c r="K31" s="39" t="s">
        <v>146</v>
      </c>
      <c r="L31" s="33">
        <v>2.5</v>
      </c>
      <c r="M31" s="35" t="s">
        <v>596</v>
      </c>
      <c r="N31" s="32" t="s">
        <v>4</v>
      </c>
      <c r="R31" s="33">
        <v>7</v>
      </c>
      <c r="S31" s="32">
        <v>1</v>
      </c>
      <c r="T31" s="33">
        <f t="shared" si="64"/>
        <v>17.5</v>
      </c>
      <c r="U31" s="33">
        <f t="shared" si="126"/>
        <v>15</v>
      </c>
      <c r="V31" s="25">
        <f t="shared" si="127"/>
        <v>74.580000000000013</v>
      </c>
      <c r="W31" s="25">
        <f t="shared" si="128"/>
        <v>81</v>
      </c>
      <c r="X31" s="36">
        <f t="shared" si="129"/>
        <v>0.92074074074074086</v>
      </c>
      <c r="Y31" s="26">
        <f t="shared" si="130"/>
        <v>0.74580000000000013</v>
      </c>
      <c r="Z31" s="27">
        <f t="shared" si="131"/>
        <v>7458.0000000000009</v>
      </c>
      <c r="AA31" s="32" t="s">
        <v>63</v>
      </c>
      <c r="AE31" s="33">
        <f t="shared" si="3"/>
        <v>12.23</v>
      </c>
      <c r="AH31" s="33">
        <v>12.23</v>
      </c>
      <c r="AR31" s="32" t="s">
        <v>57</v>
      </c>
      <c r="AS31" s="33">
        <v>7</v>
      </c>
      <c r="BG31" s="33">
        <f t="shared" si="107"/>
        <v>28.075000000000003</v>
      </c>
      <c r="BH31" s="33">
        <f t="shared" si="13"/>
        <v>11.331600000000002</v>
      </c>
      <c r="BK31" s="33">
        <v>10</v>
      </c>
      <c r="BM31" s="32">
        <v>16</v>
      </c>
      <c r="BN31" s="32">
        <v>10</v>
      </c>
      <c r="BO31" s="44">
        <f t="shared" si="14"/>
        <v>0.625</v>
      </c>
      <c r="BP31" s="33">
        <f t="shared" si="15"/>
        <v>17.5</v>
      </c>
      <c r="BQ31" s="33" t="s">
        <v>595</v>
      </c>
      <c r="BR31" s="33"/>
      <c r="BS31" s="33" t="s">
        <v>335</v>
      </c>
      <c r="BT31" s="32" t="s">
        <v>265</v>
      </c>
      <c r="BU31" s="32" t="s">
        <v>239</v>
      </c>
      <c r="BV31" s="32">
        <v>1600</v>
      </c>
      <c r="BW31" s="32" t="s">
        <v>435</v>
      </c>
      <c r="BX31" s="32" t="s">
        <v>486</v>
      </c>
      <c r="BY31" s="32">
        <v>10</v>
      </c>
      <c r="BZ31" s="33">
        <f t="shared" si="20"/>
        <v>25</v>
      </c>
      <c r="CA31" s="33">
        <f t="shared" si="33"/>
        <v>22.5</v>
      </c>
      <c r="CB31" s="33">
        <f t="shared" si="21"/>
        <v>74.7</v>
      </c>
      <c r="CC31" s="56">
        <f t="shared" si="6"/>
        <v>0.92222222222222228</v>
      </c>
      <c r="CD31" s="33">
        <f t="shared" si="22"/>
        <v>28.33</v>
      </c>
      <c r="CE31" s="33">
        <f t="shared" si="23"/>
        <v>25.83</v>
      </c>
      <c r="CF31" s="33">
        <f t="shared" si="24"/>
        <v>68.55</v>
      </c>
      <c r="CG31" s="33">
        <f t="shared" si="25"/>
        <v>28.33</v>
      </c>
      <c r="CH31" s="33">
        <f t="shared" si="32"/>
        <v>26.029000000000003</v>
      </c>
      <c r="CI31" s="33">
        <f t="shared" si="16"/>
        <v>66.759800000000013</v>
      </c>
      <c r="CJ31" s="33">
        <f t="shared" si="7"/>
        <v>28.075000000000003</v>
      </c>
      <c r="CK31" s="33">
        <f t="shared" si="8"/>
        <v>25.575000000000003</v>
      </c>
      <c r="CL31" s="33">
        <f t="shared" si="17"/>
        <v>23.529000000000003</v>
      </c>
      <c r="CM31" s="33">
        <f t="shared" si="9"/>
        <v>26.029000000000003</v>
      </c>
      <c r="CN31" s="33"/>
      <c r="CO31" s="32" t="str">
        <f t="shared" si="10"/>
        <v>Yes</v>
      </c>
      <c r="CP31" s="56">
        <f t="shared" si="11"/>
        <v>0.82419506172839518</v>
      </c>
    </row>
    <row r="32" spans="1:94" x14ac:dyDescent="0.2">
      <c r="A32" s="30">
        <v>45948</v>
      </c>
      <c r="B32" s="32" t="s">
        <v>67</v>
      </c>
      <c r="C32" s="32" t="s">
        <v>147</v>
      </c>
      <c r="D32" s="32" t="s">
        <v>65</v>
      </c>
      <c r="E32" s="33">
        <v>12.3</v>
      </c>
      <c r="F32" s="33" t="s">
        <v>59</v>
      </c>
      <c r="G32" s="33" t="s">
        <v>60</v>
      </c>
      <c r="H32" s="32" t="s">
        <v>69</v>
      </c>
      <c r="I32" s="32">
        <v>1</v>
      </c>
      <c r="J32" s="32">
        <v>5</v>
      </c>
      <c r="K32" s="40" t="s">
        <v>148</v>
      </c>
      <c r="L32" s="33">
        <v>3.5</v>
      </c>
      <c r="M32" s="35" t="s">
        <v>149</v>
      </c>
      <c r="N32" s="32" t="s">
        <v>4</v>
      </c>
      <c r="R32" s="33">
        <v>6</v>
      </c>
      <c r="S32" s="32">
        <v>2</v>
      </c>
      <c r="T32" s="33" t="str">
        <f t="shared" si="64"/>
        <v>0.00</v>
      </c>
      <c r="U32" s="33">
        <f t="shared" ref="U32:U33" si="132">-$L32+T32</f>
        <v>-3.5</v>
      </c>
      <c r="V32" s="25">
        <f t="shared" ref="V32:V33" si="133">V31+U32</f>
        <v>71.080000000000013</v>
      </c>
      <c r="W32" s="25">
        <f t="shared" ref="W32:W33" si="134">L32+W31</f>
        <v>84.5</v>
      </c>
      <c r="X32" s="36">
        <f t="shared" ref="X32:X33" si="135">SUM(V32/W32)</f>
        <v>0.84118343195266287</v>
      </c>
      <c r="Y32" s="26">
        <f t="shared" ref="Y32:Y33" si="136">V32/100</f>
        <v>0.7108000000000001</v>
      </c>
      <c r="Z32" s="27">
        <f t="shared" ref="Z32:Z33" si="137">V32*100</f>
        <v>7108.0000000000009</v>
      </c>
      <c r="AA32" s="32" t="s">
        <v>61</v>
      </c>
      <c r="AE32" s="33">
        <f t="shared" si="3"/>
        <v>6</v>
      </c>
      <c r="AH32" s="33">
        <v>4.5999999999999996</v>
      </c>
      <c r="AR32" s="32" t="s">
        <v>57</v>
      </c>
      <c r="AS32" s="33">
        <v>6</v>
      </c>
      <c r="BG32" s="33">
        <f t="shared" si="107"/>
        <v>12.599999999999998</v>
      </c>
      <c r="BH32" s="33">
        <f t="shared" si="13"/>
        <v>4.3119999999999994</v>
      </c>
      <c r="BK32" s="33">
        <v>4.4000000000000004</v>
      </c>
      <c r="BM32" s="32">
        <v>17</v>
      </c>
      <c r="BN32" s="32">
        <v>10</v>
      </c>
      <c r="BO32" s="44">
        <f t="shared" si="14"/>
        <v>0.58823529411764708</v>
      </c>
      <c r="BP32" s="33">
        <f t="shared" si="15"/>
        <v>21</v>
      </c>
      <c r="BQ32" s="33" t="s">
        <v>595</v>
      </c>
      <c r="BR32" s="33"/>
      <c r="BS32" s="33" t="s">
        <v>327</v>
      </c>
      <c r="BT32" s="32" t="s">
        <v>264</v>
      </c>
      <c r="BU32" s="32" t="s">
        <v>243</v>
      </c>
      <c r="BV32" s="32">
        <v>1400</v>
      </c>
      <c r="BW32" s="32" t="s">
        <v>459</v>
      </c>
      <c r="BX32" s="32" t="s">
        <v>460</v>
      </c>
      <c r="BY32" s="32">
        <v>11</v>
      </c>
      <c r="BZ32" s="33" t="str">
        <f t="shared" si="20"/>
        <v>0.00</v>
      </c>
      <c r="CA32" s="33">
        <f t="shared" si="33"/>
        <v>-3.5</v>
      </c>
      <c r="CB32" s="33">
        <f t="shared" si="21"/>
        <v>71.2</v>
      </c>
      <c r="CC32" s="56">
        <f t="shared" si="6"/>
        <v>0.84260355029585798</v>
      </c>
      <c r="CD32" s="33" t="str">
        <f t="shared" si="22"/>
        <v>0.00</v>
      </c>
      <c r="CE32" s="33">
        <f t="shared" si="23"/>
        <v>-3.5</v>
      </c>
      <c r="CF32" s="33">
        <f t="shared" si="24"/>
        <v>65.05</v>
      </c>
      <c r="CG32" s="33" t="str">
        <f t="shared" si="25"/>
        <v>0.00</v>
      </c>
      <c r="CH32" s="33">
        <f t="shared" si="32"/>
        <v>-3.5</v>
      </c>
      <c r="CI32" s="33">
        <f t="shared" si="16"/>
        <v>63.259800000000013</v>
      </c>
      <c r="CJ32" s="33">
        <f t="shared" si="7"/>
        <v>-3.5</v>
      </c>
      <c r="CK32" s="33">
        <f t="shared" si="8"/>
        <v>-5</v>
      </c>
      <c r="CL32" s="33">
        <f t="shared" si="17"/>
        <v>-5</v>
      </c>
      <c r="CM32" s="33">
        <f t="shared" si="9"/>
        <v>-3.5</v>
      </c>
      <c r="CN32" s="33"/>
      <c r="CO32" s="32" t="str">
        <f t="shared" si="10"/>
        <v>Yes</v>
      </c>
      <c r="CP32" s="56">
        <f t="shared" si="11"/>
        <v>0.74863668639053271</v>
      </c>
    </row>
    <row r="33" spans="1:94" x14ac:dyDescent="0.2">
      <c r="A33" s="30">
        <v>45948</v>
      </c>
      <c r="B33" s="32" t="s">
        <v>67</v>
      </c>
      <c r="C33" s="32" t="s">
        <v>147</v>
      </c>
      <c r="D33" s="32" t="s">
        <v>65</v>
      </c>
      <c r="E33" s="33">
        <v>12.3</v>
      </c>
      <c r="F33" s="33" t="s">
        <v>59</v>
      </c>
      <c r="G33" s="33" t="s">
        <v>60</v>
      </c>
      <c r="H33" s="32" t="s">
        <v>69</v>
      </c>
      <c r="I33" s="32">
        <v>1</v>
      </c>
      <c r="J33" s="32">
        <v>8</v>
      </c>
      <c r="K33" s="32" t="s">
        <v>150</v>
      </c>
      <c r="L33" s="33">
        <v>1.5</v>
      </c>
      <c r="M33" s="35" t="s">
        <v>151</v>
      </c>
      <c r="N33" s="32" t="s">
        <v>4</v>
      </c>
      <c r="R33" s="33">
        <v>4</v>
      </c>
      <c r="S33" s="32" t="s">
        <v>62</v>
      </c>
      <c r="T33" s="33" t="str">
        <f t="shared" si="64"/>
        <v>0.00</v>
      </c>
      <c r="U33" s="33">
        <f t="shared" si="132"/>
        <v>-1.5</v>
      </c>
      <c r="V33" s="25">
        <f t="shared" si="133"/>
        <v>69.580000000000013</v>
      </c>
      <c r="W33" s="25">
        <f t="shared" si="134"/>
        <v>86</v>
      </c>
      <c r="X33" s="36">
        <f t="shared" si="135"/>
        <v>0.80906976744186065</v>
      </c>
      <c r="Y33" s="26">
        <f t="shared" si="136"/>
        <v>0.69580000000000009</v>
      </c>
      <c r="Z33" s="27">
        <f t="shared" si="137"/>
        <v>6958.0000000000009</v>
      </c>
      <c r="AA33" s="32" t="s">
        <v>61</v>
      </c>
      <c r="AE33" s="33">
        <f t="shared" si="3"/>
        <v>4.9000000000000004</v>
      </c>
      <c r="AH33" s="33">
        <v>4.9000000000000004</v>
      </c>
      <c r="AR33" s="32" t="s">
        <v>57</v>
      </c>
      <c r="AS33" s="33">
        <v>4</v>
      </c>
      <c r="BG33" s="33">
        <f t="shared" si="107"/>
        <v>5.8500000000000005</v>
      </c>
      <c r="BH33" s="33">
        <f t="shared" si="13"/>
        <v>4.588000000000001</v>
      </c>
      <c r="BK33" s="33">
        <v>4.5999999999999996</v>
      </c>
      <c r="BM33" s="32">
        <v>17</v>
      </c>
      <c r="BN33" s="32">
        <v>10</v>
      </c>
      <c r="BO33" s="44">
        <f t="shared" si="14"/>
        <v>0.58823529411764708</v>
      </c>
      <c r="BP33" s="33">
        <f t="shared" si="15"/>
        <v>6</v>
      </c>
      <c r="BQ33" s="33" t="s">
        <v>595</v>
      </c>
      <c r="BR33" s="33"/>
      <c r="BS33" s="33" t="s">
        <v>328</v>
      </c>
      <c r="BT33" s="32" t="s">
        <v>264</v>
      </c>
      <c r="BU33" s="32" t="s">
        <v>243</v>
      </c>
      <c r="BV33" s="32">
        <v>1400</v>
      </c>
      <c r="BW33" s="32" t="s">
        <v>459</v>
      </c>
      <c r="BX33" s="32" t="s">
        <v>460</v>
      </c>
      <c r="BY33" s="32">
        <v>11</v>
      </c>
      <c r="BZ33" s="33" t="str">
        <f t="shared" si="20"/>
        <v>0.00</v>
      </c>
      <c r="CA33" s="33">
        <f t="shared" si="33"/>
        <v>-1.5</v>
      </c>
      <c r="CB33" s="33">
        <f t="shared" si="21"/>
        <v>69.7</v>
      </c>
      <c r="CC33" s="56">
        <f t="shared" si="6"/>
        <v>0.81046511627906981</v>
      </c>
      <c r="CD33" s="33" t="str">
        <f t="shared" si="22"/>
        <v>0.00</v>
      </c>
      <c r="CE33" s="33">
        <f t="shared" si="23"/>
        <v>-1.5</v>
      </c>
      <c r="CF33" s="33">
        <f t="shared" si="24"/>
        <v>63.55</v>
      </c>
      <c r="CG33" s="33" t="str">
        <f t="shared" si="25"/>
        <v>0.00</v>
      </c>
      <c r="CH33" s="33">
        <f t="shared" si="32"/>
        <v>-1.5</v>
      </c>
      <c r="CI33" s="33">
        <f t="shared" si="16"/>
        <v>61.759800000000013</v>
      </c>
      <c r="CJ33" s="33">
        <f t="shared" si="7"/>
        <v>-1.5</v>
      </c>
      <c r="CK33" s="33">
        <f t="shared" si="8"/>
        <v>-5</v>
      </c>
      <c r="CL33" s="33">
        <f t="shared" si="17"/>
        <v>-5</v>
      </c>
      <c r="CM33" s="33">
        <f t="shared" si="9"/>
        <v>-1.5</v>
      </c>
      <c r="CN33" s="33"/>
      <c r="CO33" s="32" t="str">
        <f t="shared" si="10"/>
        <v>Yes</v>
      </c>
      <c r="CP33" s="56">
        <f t="shared" si="11"/>
        <v>0.71813720930232572</v>
      </c>
    </row>
    <row r="34" spans="1:94" x14ac:dyDescent="0.2">
      <c r="A34" s="30">
        <v>45948</v>
      </c>
      <c r="B34" s="32" t="s">
        <v>67</v>
      </c>
      <c r="C34" s="32" t="s">
        <v>152</v>
      </c>
      <c r="D34" s="32" t="s">
        <v>65</v>
      </c>
      <c r="E34" s="32">
        <v>1.05</v>
      </c>
      <c r="F34" s="33" t="s">
        <v>59</v>
      </c>
      <c r="G34" s="33" t="s">
        <v>60</v>
      </c>
      <c r="H34" s="32" t="s">
        <v>69</v>
      </c>
      <c r="I34" s="32">
        <v>2</v>
      </c>
      <c r="J34" s="32">
        <v>6</v>
      </c>
      <c r="K34" s="41" t="s">
        <v>153</v>
      </c>
      <c r="L34" s="33">
        <v>3</v>
      </c>
      <c r="M34" s="35" t="s">
        <v>154</v>
      </c>
      <c r="N34" s="32" t="s">
        <v>4</v>
      </c>
      <c r="R34" s="33">
        <v>4.2</v>
      </c>
      <c r="S34" s="32">
        <v>4</v>
      </c>
      <c r="T34" s="33" t="str">
        <f t="shared" si="64"/>
        <v>0.00</v>
      </c>
      <c r="U34" s="33">
        <f t="shared" ref="U34:U35" si="138">-$L34+T34</f>
        <v>-3</v>
      </c>
      <c r="V34" s="25">
        <f t="shared" ref="V34:V35" si="139">V33+U34</f>
        <v>66.580000000000013</v>
      </c>
      <c r="W34" s="25">
        <f t="shared" ref="W34:W35" si="140">L34+W33</f>
        <v>89</v>
      </c>
      <c r="X34" s="36">
        <f t="shared" ref="X34:X35" si="141">SUM(V34/W34)</f>
        <v>0.74808988764044959</v>
      </c>
      <c r="Y34" s="26">
        <f t="shared" ref="Y34:Y35" si="142">V34/100</f>
        <v>0.66580000000000017</v>
      </c>
      <c r="Z34" s="27">
        <f t="shared" ref="Z34:Z35" si="143">V34*100</f>
        <v>6658.0000000000009</v>
      </c>
      <c r="AA34" s="32" t="s">
        <v>61</v>
      </c>
      <c r="AE34" s="33">
        <f t="shared" si="3"/>
        <v>4.2</v>
      </c>
      <c r="AH34" s="33">
        <v>3.8</v>
      </c>
      <c r="AR34" s="32" t="s">
        <v>57</v>
      </c>
      <c r="AS34" s="33">
        <v>4.2</v>
      </c>
      <c r="BG34" s="33">
        <f t="shared" si="107"/>
        <v>8.3999999999999986</v>
      </c>
      <c r="BH34" s="33">
        <f t="shared" si="13"/>
        <v>3.5760000000000001</v>
      </c>
      <c r="BK34" s="33">
        <v>3.9</v>
      </c>
      <c r="BM34" s="32">
        <v>18</v>
      </c>
      <c r="BN34" s="32">
        <v>10</v>
      </c>
      <c r="BO34" s="44">
        <f t="shared" si="14"/>
        <v>0.55555555555555558</v>
      </c>
      <c r="BP34" s="33">
        <f t="shared" si="15"/>
        <v>12.600000000000001</v>
      </c>
      <c r="BQ34" s="33" t="s">
        <v>595</v>
      </c>
      <c r="BR34" s="33"/>
      <c r="BS34" s="33" t="s">
        <v>327</v>
      </c>
      <c r="BT34" s="32" t="s">
        <v>263</v>
      </c>
      <c r="BU34" s="32" t="s">
        <v>243</v>
      </c>
      <c r="BV34" s="32">
        <v>2600</v>
      </c>
      <c r="BW34" s="32" t="s">
        <v>459</v>
      </c>
      <c r="BX34" s="32" t="s">
        <v>460</v>
      </c>
      <c r="BY34" s="32">
        <v>10</v>
      </c>
      <c r="BZ34" s="33" t="str">
        <f t="shared" si="20"/>
        <v>0.00</v>
      </c>
      <c r="CA34" s="33">
        <f t="shared" si="33"/>
        <v>-3</v>
      </c>
      <c r="CB34" s="33">
        <f t="shared" si="21"/>
        <v>66.7</v>
      </c>
      <c r="CC34" s="56">
        <f t="shared" si="6"/>
        <v>0.74943820224719104</v>
      </c>
      <c r="CD34" s="33" t="str">
        <f t="shared" si="22"/>
        <v>0.00</v>
      </c>
      <c r="CE34" s="33">
        <f t="shared" si="23"/>
        <v>-3</v>
      </c>
      <c r="CF34" s="33">
        <f t="shared" si="24"/>
        <v>60.55</v>
      </c>
      <c r="CG34" s="33" t="str">
        <f t="shared" si="25"/>
        <v>0.00</v>
      </c>
      <c r="CH34" s="33">
        <f t="shared" si="32"/>
        <v>-3</v>
      </c>
      <c r="CI34" s="33">
        <f t="shared" si="16"/>
        <v>58.759800000000013</v>
      </c>
      <c r="CJ34" s="33">
        <f t="shared" si="7"/>
        <v>-3</v>
      </c>
      <c r="CK34" s="33">
        <f t="shared" si="8"/>
        <v>-5</v>
      </c>
      <c r="CL34" s="33">
        <f t="shared" si="17"/>
        <v>-5</v>
      </c>
      <c r="CM34" s="33">
        <f t="shared" si="9"/>
        <v>-3</v>
      </c>
      <c r="CN34" s="33"/>
      <c r="CO34" s="32" t="str">
        <f t="shared" si="10"/>
        <v>Yes</v>
      </c>
      <c r="CP34" s="56">
        <f t="shared" si="11"/>
        <v>0.66022247191011252</v>
      </c>
    </row>
    <row r="35" spans="1:94" x14ac:dyDescent="0.2">
      <c r="A35" s="30">
        <v>45948</v>
      </c>
      <c r="B35" s="32" t="s">
        <v>67</v>
      </c>
      <c r="C35" s="32" t="s">
        <v>152</v>
      </c>
      <c r="D35" s="32" t="s">
        <v>65</v>
      </c>
      <c r="E35" s="32">
        <v>1.05</v>
      </c>
      <c r="F35" s="33" t="s">
        <v>59</v>
      </c>
      <c r="G35" s="33" t="s">
        <v>60</v>
      </c>
      <c r="H35" s="32" t="s">
        <v>69</v>
      </c>
      <c r="I35" s="32">
        <v>2</v>
      </c>
      <c r="J35" s="32">
        <v>9</v>
      </c>
      <c r="K35" s="32" t="s">
        <v>155</v>
      </c>
      <c r="L35" s="33">
        <v>2</v>
      </c>
      <c r="M35" s="35" t="s">
        <v>156</v>
      </c>
      <c r="N35" s="32" t="s">
        <v>4</v>
      </c>
      <c r="R35" s="33">
        <v>2.7</v>
      </c>
      <c r="S35" s="32" t="s">
        <v>62</v>
      </c>
      <c r="T35" s="33" t="str">
        <f t="shared" si="64"/>
        <v>0.00</v>
      </c>
      <c r="U35" s="33">
        <f t="shared" si="138"/>
        <v>-2</v>
      </c>
      <c r="V35" s="25">
        <f t="shared" si="139"/>
        <v>64.580000000000013</v>
      </c>
      <c r="W35" s="25">
        <f t="shared" si="140"/>
        <v>91</v>
      </c>
      <c r="X35" s="36">
        <f t="shared" si="141"/>
        <v>0.70967032967032984</v>
      </c>
      <c r="Y35" s="26">
        <f t="shared" si="142"/>
        <v>0.64580000000000015</v>
      </c>
      <c r="Z35" s="27">
        <f t="shared" si="143"/>
        <v>6458.0000000000009</v>
      </c>
      <c r="AA35" s="32" t="s">
        <v>61</v>
      </c>
      <c r="AE35" s="33">
        <f t="shared" si="3"/>
        <v>2.7</v>
      </c>
      <c r="AH35" s="33">
        <v>2.39</v>
      </c>
      <c r="AR35" s="32" t="s">
        <v>57</v>
      </c>
      <c r="AS35" s="33">
        <v>2.7</v>
      </c>
      <c r="BG35" s="33">
        <f t="shared" si="107"/>
        <v>2.7800000000000002</v>
      </c>
      <c r="BH35" s="33">
        <f t="shared" si="13"/>
        <v>2.2788000000000004</v>
      </c>
      <c r="BK35" s="33">
        <v>2.6</v>
      </c>
      <c r="BM35" s="32">
        <v>18</v>
      </c>
      <c r="BN35" s="32">
        <v>10</v>
      </c>
      <c r="BO35" s="44">
        <f t="shared" si="14"/>
        <v>0.55555555555555558</v>
      </c>
      <c r="BP35" s="33">
        <f t="shared" si="15"/>
        <v>5.4</v>
      </c>
      <c r="BQ35" s="33" t="s">
        <v>595</v>
      </c>
      <c r="BR35" s="33"/>
      <c r="BS35" s="33" t="s">
        <v>328</v>
      </c>
      <c r="BT35" s="32" t="s">
        <v>263</v>
      </c>
      <c r="BU35" s="32" t="s">
        <v>243</v>
      </c>
      <c r="BV35" s="32">
        <v>2600</v>
      </c>
      <c r="BW35" s="32" t="s">
        <v>459</v>
      </c>
      <c r="BX35" s="32" t="s">
        <v>460</v>
      </c>
      <c r="BY35" s="32">
        <v>10</v>
      </c>
      <c r="BZ35" s="33" t="str">
        <f t="shared" si="20"/>
        <v>0.00</v>
      </c>
      <c r="CA35" s="33">
        <f t="shared" si="33"/>
        <v>-2</v>
      </c>
      <c r="CB35" s="33">
        <f t="shared" si="21"/>
        <v>64.7</v>
      </c>
      <c r="CC35" s="56">
        <f t="shared" si="6"/>
        <v>0.71098901098901102</v>
      </c>
      <c r="CD35" s="33" t="str">
        <f t="shared" si="22"/>
        <v>0.00</v>
      </c>
      <c r="CE35" s="33">
        <f t="shared" si="23"/>
        <v>-2</v>
      </c>
      <c r="CF35" s="33">
        <f t="shared" si="24"/>
        <v>58.55</v>
      </c>
      <c r="CG35" s="33" t="str">
        <f t="shared" si="25"/>
        <v>0.00</v>
      </c>
      <c r="CH35" s="33">
        <f t="shared" si="32"/>
        <v>-2</v>
      </c>
      <c r="CI35" s="33">
        <f t="shared" si="16"/>
        <v>56.759800000000013</v>
      </c>
      <c r="CJ35" s="33">
        <f t="shared" si="7"/>
        <v>-2</v>
      </c>
      <c r="CK35" s="33">
        <f t="shared" si="8"/>
        <v>-5</v>
      </c>
      <c r="CL35" s="33">
        <f t="shared" si="17"/>
        <v>-5</v>
      </c>
      <c r="CM35" s="33">
        <f t="shared" si="9"/>
        <v>-2</v>
      </c>
      <c r="CN35" s="33"/>
      <c r="CO35" s="32" t="str">
        <f t="shared" ref="CO35:CO66" si="144">IF(CF35&gt;CI35,"Yes","No")</f>
        <v>Yes</v>
      </c>
      <c r="CP35" s="56">
        <f t="shared" si="11"/>
        <v>0.62373406593406611</v>
      </c>
    </row>
    <row r="36" spans="1:94" x14ac:dyDescent="0.2">
      <c r="A36" s="30">
        <v>45948</v>
      </c>
      <c r="B36" s="32" t="s">
        <v>67</v>
      </c>
      <c r="C36" s="32" t="s">
        <v>152</v>
      </c>
      <c r="D36" s="32" t="s">
        <v>65</v>
      </c>
      <c r="E36" s="33">
        <v>1.4</v>
      </c>
      <c r="F36" s="33" t="s">
        <v>59</v>
      </c>
      <c r="G36" s="33" t="s">
        <v>60</v>
      </c>
      <c r="H36" s="32" t="s">
        <v>69</v>
      </c>
      <c r="I36" s="32">
        <v>3</v>
      </c>
      <c r="J36" s="32">
        <v>5</v>
      </c>
      <c r="K36" s="40" t="s">
        <v>76</v>
      </c>
      <c r="L36" s="33">
        <v>2.5</v>
      </c>
      <c r="M36" s="35" t="s">
        <v>157</v>
      </c>
      <c r="N36" s="32" t="s">
        <v>4</v>
      </c>
      <c r="R36" s="33">
        <v>3.7</v>
      </c>
      <c r="S36" s="32">
        <v>2</v>
      </c>
      <c r="T36" s="33" t="str">
        <f t="shared" si="64"/>
        <v>0.00</v>
      </c>
      <c r="U36" s="33">
        <f t="shared" ref="U36" si="145">-$L36+T36</f>
        <v>-2.5</v>
      </c>
      <c r="V36" s="25">
        <f t="shared" ref="V36" si="146">V35+U36</f>
        <v>62.080000000000013</v>
      </c>
      <c r="W36" s="25">
        <f t="shared" ref="W36" si="147">L36+W35</f>
        <v>93.5</v>
      </c>
      <c r="X36" s="36">
        <f t="shared" ref="X36" si="148">SUM(V36/W36)</f>
        <v>0.66395721925133699</v>
      </c>
      <c r="Y36" s="26">
        <f t="shared" ref="Y36" si="149">V36/100</f>
        <v>0.62080000000000013</v>
      </c>
      <c r="Z36" s="27">
        <f t="shared" ref="Z36" si="150">V36*100</f>
        <v>6208.0000000000009</v>
      </c>
      <c r="AA36" s="32" t="s">
        <v>61</v>
      </c>
      <c r="AE36" s="33">
        <f t="shared" si="3"/>
        <v>3.7</v>
      </c>
      <c r="AH36" s="33">
        <v>3.14</v>
      </c>
      <c r="AR36" s="32" t="s">
        <v>57</v>
      </c>
      <c r="AS36" s="33">
        <v>3.7</v>
      </c>
      <c r="BG36" s="33">
        <f t="shared" si="107"/>
        <v>5.3500000000000005</v>
      </c>
      <c r="BH36" s="33">
        <f t="shared" si="13"/>
        <v>2.9687999999999999</v>
      </c>
      <c r="BK36" s="33">
        <v>3.1</v>
      </c>
      <c r="BM36" s="32">
        <v>19</v>
      </c>
      <c r="BN36" s="32">
        <v>10</v>
      </c>
      <c r="BO36" s="44">
        <f t="shared" si="14"/>
        <v>0.52631578947368418</v>
      </c>
      <c r="BP36" s="33">
        <f t="shared" si="15"/>
        <v>9.25</v>
      </c>
      <c r="BQ36" s="33" t="s">
        <v>594</v>
      </c>
      <c r="BR36" s="33"/>
      <c r="BS36" s="33"/>
      <c r="BT36" s="32" t="s">
        <v>300</v>
      </c>
      <c r="BU36" s="32" t="s">
        <v>353</v>
      </c>
      <c r="BV36" s="32">
        <v>1600</v>
      </c>
      <c r="BW36" s="32" t="s">
        <v>459</v>
      </c>
      <c r="BX36" s="32" t="s">
        <v>460</v>
      </c>
      <c r="BY36" s="32">
        <v>13</v>
      </c>
      <c r="BZ36" s="33" t="str">
        <f t="shared" si="20"/>
        <v>0.00</v>
      </c>
      <c r="CA36" s="33">
        <f t="shared" si="33"/>
        <v>-2.5</v>
      </c>
      <c r="CB36" s="33">
        <f t="shared" si="21"/>
        <v>62.2</v>
      </c>
      <c r="CC36" s="56">
        <f t="shared" si="6"/>
        <v>0.66524064171122999</v>
      </c>
      <c r="CD36" s="33" t="str">
        <f t="shared" si="22"/>
        <v>0.00</v>
      </c>
      <c r="CE36" s="33">
        <f t="shared" si="23"/>
        <v>-2.5</v>
      </c>
      <c r="CF36" s="33">
        <f t="shared" si="24"/>
        <v>56.05</v>
      </c>
      <c r="CG36" s="33" t="str">
        <f t="shared" si="25"/>
        <v>0.00</v>
      </c>
      <c r="CH36" s="33">
        <f t="shared" si="32"/>
        <v>-2.5</v>
      </c>
      <c r="CI36" s="33">
        <f t="shared" ref="CI36:CI67" si="151">CI35+CH36</f>
        <v>54.259800000000013</v>
      </c>
      <c r="CJ36" s="33">
        <f t="shared" si="7"/>
        <v>-2.5</v>
      </c>
      <c r="CK36" s="33">
        <f t="shared" si="8"/>
        <v>-2.5</v>
      </c>
      <c r="CL36" s="33">
        <f t="shared" si="17"/>
        <v>-2.5</v>
      </c>
      <c r="CM36" s="33">
        <f t="shared" si="9"/>
        <v>-2.5</v>
      </c>
      <c r="CN36" s="33"/>
      <c r="CO36" s="32" t="str">
        <f t="shared" si="144"/>
        <v>Yes</v>
      </c>
      <c r="CP36" s="56">
        <f t="shared" si="11"/>
        <v>0.58031871657754019</v>
      </c>
    </row>
    <row r="37" spans="1:94" x14ac:dyDescent="0.2">
      <c r="A37" s="30">
        <v>45948</v>
      </c>
      <c r="B37" s="32" t="s">
        <v>67</v>
      </c>
      <c r="C37" s="32" t="s">
        <v>152</v>
      </c>
      <c r="D37" s="32" t="s">
        <v>65</v>
      </c>
      <c r="E37" s="33">
        <v>4.1500000000000004</v>
      </c>
      <c r="F37" s="33" t="s">
        <v>59</v>
      </c>
      <c r="G37" s="33" t="s">
        <v>60</v>
      </c>
      <c r="H37" s="32" t="s">
        <v>69</v>
      </c>
      <c r="I37" s="32">
        <v>7</v>
      </c>
      <c r="J37" s="32">
        <v>2</v>
      </c>
      <c r="K37" s="32" t="s">
        <v>83</v>
      </c>
      <c r="L37" s="33">
        <v>3.5</v>
      </c>
      <c r="M37" s="35" t="s">
        <v>158</v>
      </c>
      <c r="N37" s="32" t="s">
        <v>4</v>
      </c>
      <c r="R37" s="33">
        <v>16</v>
      </c>
      <c r="S37" s="32" t="s">
        <v>62</v>
      </c>
      <c r="T37" s="33" t="str">
        <f t="shared" si="64"/>
        <v>0.00</v>
      </c>
      <c r="U37" s="33">
        <f t="shared" ref="U37:U38" si="152">-$L37+T37</f>
        <v>-3.5</v>
      </c>
      <c r="V37" s="25">
        <f t="shared" ref="V37:V38" si="153">V36+U37</f>
        <v>58.580000000000013</v>
      </c>
      <c r="W37" s="25">
        <f t="shared" ref="W37:W38" si="154">L37+W36</f>
        <v>97</v>
      </c>
      <c r="X37" s="36">
        <f t="shared" ref="X37:X38" si="155">SUM(V37/W37)</f>
        <v>0.60391752577319602</v>
      </c>
      <c r="Y37" s="26">
        <f t="shared" ref="Y37:Y38" si="156">V37/100</f>
        <v>0.5858000000000001</v>
      </c>
      <c r="Z37" s="27">
        <f t="shared" ref="Z37:Z38" si="157">V37*100</f>
        <v>5858.0000000000009</v>
      </c>
      <c r="AA37" s="32" t="s">
        <v>61</v>
      </c>
      <c r="AE37" s="33">
        <f t="shared" si="3"/>
        <v>16</v>
      </c>
      <c r="AH37" s="33">
        <v>13.27</v>
      </c>
      <c r="AR37" s="32" t="s">
        <v>57</v>
      </c>
      <c r="AS37" s="33">
        <v>16</v>
      </c>
      <c r="BG37" s="33">
        <f t="shared" si="107"/>
        <v>42.945</v>
      </c>
      <c r="BH37" s="33">
        <f t="shared" si="13"/>
        <v>12.288399999999999</v>
      </c>
      <c r="BK37" s="33">
        <v>13.05</v>
      </c>
      <c r="BM37" s="32">
        <v>20</v>
      </c>
      <c r="BN37" s="32">
        <v>10</v>
      </c>
      <c r="BO37" s="44">
        <f t="shared" si="14"/>
        <v>0.5</v>
      </c>
      <c r="BP37" s="33">
        <f t="shared" si="15"/>
        <v>56</v>
      </c>
      <c r="BQ37" s="33" t="s">
        <v>595</v>
      </c>
      <c r="BR37" s="33"/>
      <c r="BS37" s="33" t="s">
        <v>327</v>
      </c>
      <c r="BT37" s="32" t="s">
        <v>262</v>
      </c>
      <c r="BU37" s="32" t="s">
        <v>239</v>
      </c>
      <c r="BV37" s="32">
        <v>1200</v>
      </c>
      <c r="BW37" s="32" t="s">
        <v>459</v>
      </c>
      <c r="BX37" s="32" t="s">
        <v>460</v>
      </c>
      <c r="BY37" s="32">
        <v>12</v>
      </c>
      <c r="BZ37" s="33" t="str">
        <f t="shared" si="20"/>
        <v>0.00</v>
      </c>
      <c r="CA37" s="33">
        <f t="shared" si="33"/>
        <v>-3.5</v>
      </c>
      <c r="CB37" s="33">
        <f t="shared" si="21"/>
        <v>58.7</v>
      </c>
      <c r="CC37" s="56">
        <f t="shared" si="6"/>
        <v>0.6051546391752578</v>
      </c>
      <c r="CD37" s="33" t="str">
        <f t="shared" si="22"/>
        <v>0.00</v>
      </c>
      <c r="CE37" s="33">
        <f t="shared" si="23"/>
        <v>-3.5</v>
      </c>
      <c r="CF37" s="33">
        <f t="shared" si="24"/>
        <v>52.55</v>
      </c>
      <c r="CG37" s="33" t="str">
        <f t="shared" si="25"/>
        <v>0.00</v>
      </c>
      <c r="CH37" s="33">
        <f t="shared" si="32"/>
        <v>-3.5</v>
      </c>
      <c r="CI37" s="33">
        <f t="shared" si="151"/>
        <v>50.759800000000013</v>
      </c>
      <c r="CJ37" s="33">
        <f t="shared" si="7"/>
        <v>-3.5</v>
      </c>
      <c r="CK37" s="33">
        <f t="shared" si="8"/>
        <v>-5</v>
      </c>
      <c r="CL37" s="33">
        <f t="shared" si="17"/>
        <v>-5</v>
      </c>
      <c r="CM37" s="33">
        <f t="shared" si="9"/>
        <v>-3.5</v>
      </c>
      <c r="CN37" s="33"/>
      <c r="CO37" s="32" t="str">
        <f t="shared" si="144"/>
        <v>Yes</v>
      </c>
      <c r="CP37" s="56">
        <f t="shared" si="11"/>
        <v>0.52329690721649502</v>
      </c>
    </row>
    <row r="38" spans="1:94" x14ac:dyDescent="0.2">
      <c r="A38" s="30">
        <v>45948</v>
      </c>
      <c r="B38" s="32" t="s">
        <v>67</v>
      </c>
      <c r="C38" s="32" t="s">
        <v>152</v>
      </c>
      <c r="D38" s="32" t="s">
        <v>65</v>
      </c>
      <c r="E38" s="33">
        <v>4.1500000000000004</v>
      </c>
      <c r="F38" s="33" t="s">
        <v>59</v>
      </c>
      <c r="G38" s="33" t="s">
        <v>60</v>
      </c>
      <c r="H38" s="32" t="s">
        <v>69</v>
      </c>
      <c r="I38" s="32">
        <v>7</v>
      </c>
      <c r="J38" s="32">
        <v>12</v>
      </c>
      <c r="K38" s="40" t="s">
        <v>159</v>
      </c>
      <c r="L38" s="33">
        <v>1.5</v>
      </c>
      <c r="M38" s="35" t="s">
        <v>158</v>
      </c>
      <c r="N38" s="32" t="s">
        <v>4</v>
      </c>
      <c r="R38" s="33">
        <v>16</v>
      </c>
      <c r="S38" s="32">
        <v>2</v>
      </c>
      <c r="T38" s="33" t="str">
        <f t="shared" si="64"/>
        <v>0.00</v>
      </c>
      <c r="U38" s="33">
        <f t="shared" si="152"/>
        <v>-1.5</v>
      </c>
      <c r="V38" s="25">
        <f t="shared" si="153"/>
        <v>57.080000000000013</v>
      </c>
      <c r="W38" s="25">
        <f t="shared" si="154"/>
        <v>98.5</v>
      </c>
      <c r="X38" s="36">
        <f t="shared" si="155"/>
        <v>0.57949238578680218</v>
      </c>
      <c r="Y38" s="26">
        <f t="shared" si="156"/>
        <v>0.57080000000000009</v>
      </c>
      <c r="Z38" s="27">
        <f t="shared" si="157"/>
        <v>5708.0000000000009</v>
      </c>
      <c r="AA38" s="32" t="s">
        <v>61</v>
      </c>
      <c r="AE38" s="33">
        <f t="shared" si="3"/>
        <v>19.100000000000001</v>
      </c>
      <c r="AH38" s="33">
        <v>18.53</v>
      </c>
      <c r="AR38" s="32" t="s">
        <v>57</v>
      </c>
      <c r="AS38" s="33">
        <v>16</v>
      </c>
      <c r="BG38" s="33">
        <f t="shared" si="107"/>
        <v>26.295000000000002</v>
      </c>
      <c r="BH38" s="33">
        <f t="shared" si="13"/>
        <v>17.127600000000001</v>
      </c>
      <c r="BK38" s="33">
        <v>19.100000000000001</v>
      </c>
      <c r="BM38" s="32">
        <v>20</v>
      </c>
      <c r="BN38" s="32">
        <v>11</v>
      </c>
      <c r="BO38" s="44">
        <f t="shared" si="14"/>
        <v>0.55000000000000004</v>
      </c>
      <c r="BP38" s="33">
        <f t="shared" si="15"/>
        <v>24</v>
      </c>
      <c r="BQ38" s="33" t="s">
        <v>595</v>
      </c>
      <c r="BR38" s="33"/>
      <c r="BS38" s="33" t="s">
        <v>328</v>
      </c>
      <c r="BT38" s="32" t="s">
        <v>262</v>
      </c>
      <c r="BU38" s="32" t="s">
        <v>239</v>
      </c>
      <c r="BV38" s="32">
        <v>1200</v>
      </c>
      <c r="BW38" s="32" t="s">
        <v>459</v>
      </c>
      <c r="BX38" s="32" t="s">
        <v>460</v>
      </c>
      <c r="BY38" s="32">
        <v>12</v>
      </c>
      <c r="BZ38" s="33" t="str">
        <f t="shared" si="20"/>
        <v>0.00</v>
      </c>
      <c r="CA38" s="33">
        <f t="shared" si="33"/>
        <v>-1.5</v>
      </c>
      <c r="CB38" s="33">
        <f t="shared" si="21"/>
        <v>57.2</v>
      </c>
      <c r="CC38" s="56">
        <f t="shared" si="6"/>
        <v>0.58071065989847714</v>
      </c>
      <c r="CD38" s="33" t="str">
        <f t="shared" si="22"/>
        <v>0.00</v>
      </c>
      <c r="CE38" s="33">
        <f t="shared" si="23"/>
        <v>-1.5</v>
      </c>
      <c r="CF38" s="33">
        <f t="shared" si="24"/>
        <v>51.05</v>
      </c>
      <c r="CG38" s="33" t="str">
        <f t="shared" si="25"/>
        <v>0.00</v>
      </c>
      <c r="CH38" s="33">
        <f t="shared" si="32"/>
        <v>-1.5</v>
      </c>
      <c r="CI38" s="33">
        <f t="shared" si="151"/>
        <v>49.259800000000013</v>
      </c>
      <c r="CJ38" s="33">
        <f t="shared" si="7"/>
        <v>-1.5</v>
      </c>
      <c r="CK38" s="33">
        <f t="shared" si="8"/>
        <v>-5</v>
      </c>
      <c r="CL38" s="33">
        <f t="shared" si="17"/>
        <v>-5</v>
      </c>
      <c r="CM38" s="33">
        <f t="shared" si="9"/>
        <v>-1.5</v>
      </c>
      <c r="CN38" s="33"/>
      <c r="CO38" s="32" t="str">
        <f t="shared" si="144"/>
        <v>Yes</v>
      </c>
      <c r="CP38" s="56">
        <f t="shared" si="11"/>
        <v>0.50009949238578688</v>
      </c>
    </row>
    <row r="39" spans="1:94" x14ac:dyDescent="0.2">
      <c r="A39" s="30">
        <v>45948</v>
      </c>
      <c r="B39" s="32" t="s">
        <v>67</v>
      </c>
      <c r="C39" s="32" t="s">
        <v>152</v>
      </c>
      <c r="D39" s="32" t="s">
        <v>65</v>
      </c>
      <c r="E39" s="33">
        <v>4.5</v>
      </c>
      <c r="F39" s="33" t="s">
        <v>59</v>
      </c>
      <c r="G39" s="33" t="s">
        <v>60</v>
      </c>
      <c r="H39" s="32" t="s">
        <v>69</v>
      </c>
      <c r="I39" s="32">
        <v>8</v>
      </c>
      <c r="J39" s="32">
        <v>1</v>
      </c>
      <c r="K39" s="39" t="s">
        <v>160</v>
      </c>
      <c r="L39" s="33">
        <v>2.5</v>
      </c>
      <c r="M39" s="35" t="s">
        <v>161</v>
      </c>
      <c r="N39" s="32" t="s">
        <v>4</v>
      </c>
      <c r="R39" s="33">
        <v>3.5</v>
      </c>
      <c r="S39" s="32">
        <v>1</v>
      </c>
      <c r="T39" s="33">
        <f t="shared" si="64"/>
        <v>8.75</v>
      </c>
      <c r="U39" s="33">
        <f t="shared" ref="U39" si="158">-$L39+T39</f>
        <v>6.25</v>
      </c>
      <c r="V39" s="25">
        <f t="shared" ref="V39" si="159">V38+U39</f>
        <v>63.330000000000013</v>
      </c>
      <c r="W39" s="25">
        <f t="shared" ref="W39" si="160">L39+W38</f>
        <v>101</v>
      </c>
      <c r="X39" s="36">
        <f t="shared" ref="X39" si="161">SUM(V39/W39)</f>
        <v>0.62702970297029714</v>
      </c>
      <c r="Y39" s="26">
        <f t="shared" ref="Y39" si="162">V39/100</f>
        <v>0.63330000000000009</v>
      </c>
      <c r="Z39" s="27">
        <f t="shared" ref="Z39" si="163">V39*100</f>
        <v>6333.0000000000009</v>
      </c>
      <c r="AA39" s="32" t="s">
        <v>63</v>
      </c>
      <c r="AE39" s="33">
        <f t="shared" si="3"/>
        <v>3.65</v>
      </c>
      <c r="AH39" s="33">
        <v>3.65</v>
      </c>
      <c r="AR39" s="32" t="s">
        <v>57</v>
      </c>
      <c r="AS39" s="33">
        <v>3.5</v>
      </c>
      <c r="BG39" s="33">
        <f t="shared" si="107"/>
        <v>6.625</v>
      </c>
      <c r="BH39" s="33">
        <f t="shared" si="13"/>
        <v>3.4380000000000002</v>
      </c>
      <c r="BK39" s="33">
        <v>3.1</v>
      </c>
      <c r="BM39" s="32">
        <v>21</v>
      </c>
      <c r="BN39" s="32">
        <v>12</v>
      </c>
      <c r="BO39" s="44">
        <f t="shared" si="14"/>
        <v>0.5714285714285714</v>
      </c>
      <c r="BP39" s="33">
        <f t="shared" si="15"/>
        <v>8.75</v>
      </c>
      <c r="BQ39" s="33" t="s">
        <v>594</v>
      </c>
      <c r="BR39" s="33"/>
      <c r="BS39" s="33"/>
      <c r="BT39" s="32" t="s">
        <v>261</v>
      </c>
      <c r="BU39" s="32" t="s">
        <v>243</v>
      </c>
      <c r="BV39" s="32">
        <v>1300</v>
      </c>
      <c r="BW39" s="32" t="s">
        <v>459</v>
      </c>
      <c r="BX39" s="32" t="s">
        <v>460</v>
      </c>
      <c r="BY39" s="32">
        <v>13</v>
      </c>
      <c r="BZ39" s="33">
        <f t="shared" si="20"/>
        <v>7.75</v>
      </c>
      <c r="CA39" s="33">
        <f t="shared" si="33"/>
        <v>5.25</v>
      </c>
      <c r="CB39" s="33">
        <f t="shared" si="21"/>
        <v>62.45</v>
      </c>
      <c r="CC39" s="56">
        <f t="shared" si="6"/>
        <v>0.61831683168316831</v>
      </c>
      <c r="CD39" s="33">
        <f t="shared" si="22"/>
        <v>8.6</v>
      </c>
      <c r="CE39" s="33">
        <f t="shared" si="23"/>
        <v>6.1</v>
      </c>
      <c r="CF39" s="33">
        <f t="shared" si="24"/>
        <v>57.15</v>
      </c>
      <c r="CG39" s="33">
        <f t="shared" si="25"/>
        <v>8.6</v>
      </c>
      <c r="CH39" s="33">
        <f t="shared" si="32"/>
        <v>6.0950000000000006</v>
      </c>
      <c r="CI39" s="33">
        <f t="shared" si="151"/>
        <v>55.354800000000012</v>
      </c>
      <c r="CJ39" s="33">
        <f t="shared" si="7"/>
        <v>6.625</v>
      </c>
      <c r="CK39" s="33">
        <f t="shared" si="8"/>
        <v>6.625</v>
      </c>
      <c r="CL39" s="33">
        <f t="shared" si="17"/>
        <v>6.0950000000000006</v>
      </c>
      <c r="CM39" s="33">
        <f t="shared" si="9"/>
        <v>6.0950000000000006</v>
      </c>
      <c r="CN39" s="33"/>
      <c r="CO39" s="32" t="str">
        <f t="shared" si="144"/>
        <v>Yes</v>
      </c>
      <c r="CP39" s="56">
        <f t="shared" si="11"/>
        <v>0.54806732673267333</v>
      </c>
    </row>
    <row r="40" spans="1:94" x14ac:dyDescent="0.2">
      <c r="A40" s="30">
        <v>45948</v>
      </c>
      <c r="B40" s="32" t="s">
        <v>67</v>
      </c>
      <c r="C40" s="32" t="s">
        <v>162</v>
      </c>
      <c r="D40" s="32" t="s">
        <v>65</v>
      </c>
      <c r="E40" s="33">
        <v>5.5</v>
      </c>
      <c r="F40" s="33" t="s">
        <v>59</v>
      </c>
      <c r="G40" s="33" t="s">
        <v>60</v>
      </c>
      <c r="H40" s="32" t="s">
        <v>64</v>
      </c>
      <c r="I40" s="32">
        <v>10</v>
      </c>
      <c r="J40" s="32">
        <v>1</v>
      </c>
      <c r="K40" s="41" t="s">
        <v>163</v>
      </c>
      <c r="L40" s="33">
        <v>3.5</v>
      </c>
      <c r="M40" s="35" t="s">
        <v>164</v>
      </c>
      <c r="N40" s="32" t="s">
        <v>4</v>
      </c>
      <c r="R40" s="33">
        <v>3.82</v>
      </c>
      <c r="S40" s="32">
        <v>4</v>
      </c>
      <c r="T40" s="33" t="str">
        <f t="shared" si="64"/>
        <v>0.00</v>
      </c>
      <c r="U40" s="33">
        <f t="shared" ref="U40:U41" si="164">-$L40+T40</f>
        <v>-3.5</v>
      </c>
      <c r="V40" s="25">
        <f t="shared" ref="V40:V41" si="165">V39+U40</f>
        <v>59.830000000000013</v>
      </c>
      <c r="W40" s="25">
        <f t="shared" ref="W40:W41" si="166">L40+W39</f>
        <v>104.5</v>
      </c>
      <c r="X40" s="36">
        <f t="shared" ref="X40:X41" si="167">SUM(V40/W40)</f>
        <v>0.57253588516746423</v>
      </c>
      <c r="Y40" s="26">
        <f t="shared" ref="Y40:Y41" si="168">V40/100</f>
        <v>0.59830000000000017</v>
      </c>
      <c r="Z40" s="27">
        <f t="shared" ref="Z40:Z41" si="169">V40*100</f>
        <v>5983.0000000000009</v>
      </c>
      <c r="AA40" s="32" t="s">
        <v>61</v>
      </c>
      <c r="AE40" s="33">
        <f t="shared" si="3"/>
        <v>3.9</v>
      </c>
      <c r="AH40" s="33">
        <v>2.8</v>
      </c>
      <c r="AR40" s="32" t="s">
        <v>57</v>
      </c>
      <c r="AS40" s="33">
        <v>3.9</v>
      </c>
      <c r="BG40" s="33">
        <f t="shared" si="107"/>
        <v>6.2999999999999989</v>
      </c>
      <c r="BH40" s="33">
        <f t="shared" si="13"/>
        <v>2.6559999999999997</v>
      </c>
      <c r="BK40" s="33">
        <v>2.9</v>
      </c>
      <c r="BM40" s="32">
        <v>22</v>
      </c>
      <c r="BN40" s="32">
        <v>13</v>
      </c>
      <c r="BO40" s="44">
        <f t="shared" si="14"/>
        <v>0.59090909090909094</v>
      </c>
      <c r="BP40" s="33">
        <f t="shared" si="15"/>
        <v>13.37</v>
      </c>
      <c r="BQ40" s="33" t="s">
        <v>595</v>
      </c>
      <c r="BR40" s="33"/>
      <c r="BS40" s="33" t="s">
        <v>327</v>
      </c>
      <c r="BT40" s="32" t="s">
        <v>260</v>
      </c>
      <c r="BU40" s="32" t="s">
        <v>246</v>
      </c>
      <c r="BV40" s="32">
        <v>1400</v>
      </c>
      <c r="BW40" s="32" t="s">
        <v>435</v>
      </c>
      <c r="BX40" s="32" t="s">
        <v>460</v>
      </c>
      <c r="BY40" s="32">
        <v>8</v>
      </c>
      <c r="BZ40" s="33" t="str">
        <f t="shared" si="20"/>
        <v>0.00</v>
      </c>
      <c r="CA40" s="33">
        <f t="shared" si="33"/>
        <v>-3.5</v>
      </c>
      <c r="CB40" s="33">
        <f t="shared" si="21"/>
        <v>58.95</v>
      </c>
      <c r="CC40" s="56">
        <f t="shared" si="6"/>
        <v>0.56411483253588524</v>
      </c>
      <c r="CD40" s="33" t="str">
        <f t="shared" si="22"/>
        <v>0.00</v>
      </c>
      <c r="CE40" s="33">
        <f t="shared" si="23"/>
        <v>-3.5</v>
      </c>
      <c r="CF40" s="33">
        <f t="shared" si="24"/>
        <v>53.65</v>
      </c>
      <c r="CG40" s="33" t="str">
        <f t="shared" si="25"/>
        <v>0.00</v>
      </c>
      <c r="CH40" s="33">
        <f t="shared" si="32"/>
        <v>-3.5</v>
      </c>
      <c r="CI40" s="33">
        <f t="shared" si="151"/>
        <v>51.854800000000012</v>
      </c>
      <c r="CJ40" s="33">
        <f t="shared" si="7"/>
        <v>-3.5</v>
      </c>
      <c r="CK40" s="33">
        <f t="shared" si="8"/>
        <v>-0.15500000000000025</v>
      </c>
      <c r="CL40" s="33">
        <f t="shared" si="17"/>
        <v>-0.15500000000000025</v>
      </c>
      <c r="CM40" s="33">
        <f t="shared" si="9"/>
        <v>-3.5</v>
      </c>
      <c r="CN40" s="33"/>
      <c r="CO40" s="32" t="str">
        <f t="shared" si="144"/>
        <v>Yes</v>
      </c>
      <c r="CP40" s="56">
        <f t="shared" si="11"/>
        <v>0.49621818181818195</v>
      </c>
    </row>
    <row r="41" spans="1:94" x14ac:dyDescent="0.2">
      <c r="A41" s="30">
        <v>45948</v>
      </c>
      <c r="B41" s="32" t="s">
        <v>67</v>
      </c>
      <c r="C41" s="32" t="s">
        <v>162</v>
      </c>
      <c r="D41" s="32" t="s">
        <v>65</v>
      </c>
      <c r="E41" s="33">
        <v>5.5</v>
      </c>
      <c r="F41" s="33" t="s">
        <v>59</v>
      </c>
      <c r="G41" s="33" t="s">
        <v>60</v>
      </c>
      <c r="H41" s="32" t="s">
        <v>64</v>
      </c>
      <c r="I41" s="32">
        <v>10</v>
      </c>
      <c r="J41" s="32">
        <v>5</v>
      </c>
      <c r="K41" s="39" t="s">
        <v>86</v>
      </c>
      <c r="L41" s="33">
        <v>1.5</v>
      </c>
      <c r="M41" s="35" t="s">
        <v>165</v>
      </c>
      <c r="N41" s="32" t="s">
        <v>4</v>
      </c>
      <c r="R41" s="33">
        <v>2.9</v>
      </c>
      <c r="S41" s="32">
        <v>1</v>
      </c>
      <c r="T41" s="33">
        <f t="shared" si="64"/>
        <v>4.3499999999999996</v>
      </c>
      <c r="U41" s="33">
        <f t="shared" si="164"/>
        <v>2.8499999999999996</v>
      </c>
      <c r="V41" s="25">
        <f t="shared" si="165"/>
        <v>62.680000000000014</v>
      </c>
      <c r="W41" s="25">
        <f t="shared" si="166"/>
        <v>106</v>
      </c>
      <c r="X41" s="36">
        <f t="shared" si="167"/>
        <v>0.59132075471698131</v>
      </c>
      <c r="Y41" s="26">
        <f t="shared" si="168"/>
        <v>0.62680000000000013</v>
      </c>
      <c r="Z41" s="27">
        <f t="shared" si="169"/>
        <v>6268.0000000000018</v>
      </c>
      <c r="AA41" s="32" t="s">
        <v>63</v>
      </c>
      <c r="AE41" s="33">
        <f t="shared" si="3"/>
        <v>3.23</v>
      </c>
      <c r="AH41" s="33">
        <v>3.23</v>
      </c>
      <c r="AR41" s="32" t="s">
        <v>48</v>
      </c>
      <c r="BG41" s="33">
        <f t="shared" si="107"/>
        <v>3.3449999999999998</v>
      </c>
      <c r="BH41" s="33">
        <f t="shared" si="13"/>
        <v>3.0516000000000001</v>
      </c>
      <c r="BK41" s="33">
        <v>2.9</v>
      </c>
      <c r="BM41" s="32">
        <v>22</v>
      </c>
      <c r="BN41" s="32">
        <v>13</v>
      </c>
      <c r="BO41" s="44">
        <f t="shared" si="14"/>
        <v>0.59090909090909094</v>
      </c>
      <c r="BP41" s="33">
        <f t="shared" si="15"/>
        <v>4.3499999999999996</v>
      </c>
      <c r="BQ41" s="33" t="s">
        <v>595</v>
      </c>
      <c r="BR41" s="33"/>
      <c r="BS41" s="33" t="s">
        <v>328</v>
      </c>
      <c r="BT41" s="32" t="s">
        <v>260</v>
      </c>
      <c r="BU41" s="32" t="s">
        <v>246</v>
      </c>
      <c r="BV41" s="32">
        <v>1400</v>
      </c>
      <c r="BW41" s="32" t="s">
        <v>435</v>
      </c>
      <c r="BX41" s="32" t="s">
        <v>460</v>
      </c>
      <c r="BY41" s="32">
        <v>8</v>
      </c>
      <c r="BZ41" s="33">
        <f t="shared" si="20"/>
        <v>4.3499999999999996</v>
      </c>
      <c r="CA41" s="33">
        <f t="shared" si="33"/>
        <v>2.8499999999999996</v>
      </c>
      <c r="CB41" s="33">
        <f t="shared" si="21"/>
        <v>61.800000000000004</v>
      </c>
      <c r="CC41" s="56">
        <f t="shared" si="6"/>
        <v>0.58301886792452839</v>
      </c>
      <c r="CD41" s="33">
        <f t="shared" si="22"/>
        <v>4.58</v>
      </c>
      <c r="CE41" s="33">
        <f t="shared" si="23"/>
        <v>3.08</v>
      </c>
      <c r="CF41" s="33">
        <f t="shared" si="24"/>
        <v>56.73</v>
      </c>
      <c r="CG41" s="33">
        <f t="shared" si="25"/>
        <v>4.58</v>
      </c>
      <c r="CH41" s="33">
        <f t="shared" si="32"/>
        <v>3.3449999999999998</v>
      </c>
      <c r="CI41" s="33">
        <f t="shared" si="151"/>
        <v>55.19980000000001</v>
      </c>
      <c r="CJ41" s="33">
        <f t="shared" si="7"/>
        <v>3.3449999999999998</v>
      </c>
      <c r="CK41" s="33">
        <f t="shared" si="8"/>
        <v>-0.15500000000000025</v>
      </c>
      <c r="CL41" s="33">
        <f t="shared" si="17"/>
        <v>-0.15500000000000025</v>
      </c>
      <c r="CM41" s="33">
        <f t="shared" si="9"/>
        <v>3.3449999999999998</v>
      </c>
      <c r="CN41" s="33"/>
      <c r="CO41" s="32" t="str">
        <f t="shared" si="144"/>
        <v>Yes</v>
      </c>
      <c r="CP41" s="56">
        <f t="shared" si="11"/>
        <v>0.52075283018867935</v>
      </c>
    </row>
    <row r="42" spans="1:94" x14ac:dyDescent="0.2">
      <c r="A42" s="30">
        <v>45955</v>
      </c>
      <c r="B42" s="32" t="s">
        <v>67</v>
      </c>
      <c r="C42" s="32" t="s">
        <v>166</v>
      </c>
      <c r="D42" s="32" t="s">
        <v>65</v>
      </c>
      <c r="E42" s="33">
        <v>12.4</v>
      </c>
      <c r="F42" s="33" t="s">
        <v>59</v>
      </c>
      <c r="G42" s="33" t="s">
        <v>60</v>
      </c>
      <c r="H42" s="32" t="s">
        <v>117</v>
      </c>
      <c r="I42" s="32">
        <v>2</v>
      </c>
      <c r="J42" s="32">
        <v>2</v>
      </c>
      <c r="K42" s="39" t="s">
        <v>167</v>
      </c>
      <c r="L42" s="33">
        <v>2.5</v>
      </c>
      <c r="M42" s="35" t="s">
        <v>168</v>
      </c>
      <c r="N42" s="32" t="s">
        <v>4</v>
      </c>
      <c r="R42" s="33">
        <v>3.4</v>
      </c>
      <c r="S42" s="32">
        <v>1</v>
      </c>
      <c r="T42" s="33">
        <f t="shared" si="64"/>
        <v>8.5</v>
      </c>
      <c r="U42" s="33">
        <f t="shared" ref="U42" si="170">-$L42+T42</f>
        <v>6</v>
      </c>
      <c r="V42" s="25">
        <f t="shared" ref="V42" si="171">V41+U42</f>
        <v>68.680000000000007</v>
      </c>
      <c r="W42" s="25">
        <f t="shared" ref="W42" si="172">L42+W41</f>
        <v>108.5</v>
      </c>
      <c r="X42" s="36">
        <f t="shared" ref="X42" si="173">SUM(V42/W42)</f>
        <v>0.63299539170506913</v>
      </c>
      <c r="Y42" s="26">
        <f t="shared" ref="Y42" si="174">V42/100</f>
        <v>0.68680000000000008</v>
      </c>
      <c r="Z42" s="27">
        <f t="shared" ref="Z42" si="175">V42*100</f>
        <v>6868.0000000000009</v>
      </c>
      <c r="AA42" s="32" t="s">
        <v>63</v>
      </c>
      <c r="AE42" s="33">
        <f t="shared" si="3"/>
        <v>3.54</v>
      </c>
      <c r="AH42" s="33">
        <v>3.54</v>
      </c>
      <c r="AR42" s="32" t="s">
        <v>57</v>
      </c>
      <c r="AS42" s="33">
        <v>3.4</v>
      </c>
      <c r="BG42" s="33">
        <f t="shared" si="107"/>
        <v>6.35</v>
      </c>
      <c r="BH42" s="33">
        <f t="shared" si="13"/>
        <v>3.3368000000000002</v>
      </c>
      <c r="BK42" s="33">
        <v>3.1</v>
      </c>
      <c r="BM42" s="32">
        <v>23</v>
      </c>
      <c r="BN42" s="32">
        <v>14</v>
      </c>
      <c r="BO42" s="44">
        <f t="shared" si="14"/>
        <v>0.60869565217391308</v>
      </c>
      <c r="BP42" s="33">
        <f t="shared" si="15"/>
        <v>8.5</v>
      </c>
      <c r="BQ42" s="33" t="s">
        <v>594</v>
      </c>
      <c r="BR42" s="33"/>
      <c r="BS42" s="33"/>
      <c r="BT42" s="32" t="s">
        <v>259</v>
      </c>
      <c r="BU42" s="32" t="s">
        <v>243</v>
      </c>
      <c r="BV42" s="32">
        <v>1200</v>
      </c>
      <c r="BW42" s="32" t="s">
        <v>435</v>
      </c>
      <c r="BX42" s="32" t="s">
        <v>460</v>
      </c>
      <c r="BY42" s="32">
        <v>9</v>
      </c>
      <c r="BZ42" s="33">
        <f t="shared" si="20"/>
        <v>7.75</v>
      </c>
      <c r="CA42" s="33">
        <f t="shared" si="33"/>
        <v>5.25</v>
      </c>
      <c r="CB42" s="33">
        <f t="shared" si="21"/>
        <v>67.050000000000011</v>
      </c>
      <c r="CC42" s="56">
        <f t="shared" si="6"/>
        <v>0.61797235023041486</v>
      </c>
      <c r="CD42" s="33">
        <f t="shared" si="22"/>
        <v>8.34</v>
      </c>
      <c r="CE42" s="33">
        <f t="shared" si="23"/>
        <v>5.84</v>
      </c>
      <c r="CF42" s="33">
        <f t="shared" si="24"/>
        <v>62.569999999999993</v>
      </c>
      <c r="CG42" s="33">
        <f t="shared" si="25"/>
        <v>8.34</v>
      </c>
      <c r="CH42" s="33">
        <f t="shared" si="32"/>
        <v>5.8419999999999996</v>
      </c>
      <c r="CI42" s="33">
        <f t="shared" si="151"/>
        <v>61.041800000000009</v>
      </c>
      <c r="CJ42" s="33">
        <f t="shared" si="7"/>
        <v>6.35</v>
      </c>
      <c r="CK42" s="33">
        <f t="shared" si="8"/>
        <v>6.35</v>
      </c>
      <c r="CL42" s="33">
        <f t="shared" si="17"/>
        <v>5.8419999999999996</v>
      </c>
      <c r="CM42" s="33">
        <f t="shared" si="9"/>
        <v>5.8419999999999996</v>
      </c>
      <c r="CN42" s="33"/>
      <c r="CO42" s="32" t="str">
        <f t="shared" si="144"/>
        <v>Yes</v>
      </c>
      <c r="CP42" s="56">
        <f t="shared" si="11"/>
        <v>0.5625972350230416</v>
      </c>
    </row>
    <row r="43" spans="1:94" x14ac:dyDescent="0.2">
      <c r="A43" s="30">
        <v>45955</v>
      </c>
      <c r="B43" s="32" t="s">
        <v>67</v>
      </c>
      <c r="C43" s="32" t="s">
        <v>166</v>
      </c>
      <c r="D43" s="32" t="s">
        <v>65</v>
      </c>
      <c r="E43" s="33">
        <v>1.5</v>
      </c>
      <c r="F43" s="33" t="s">
        <v>59</v>
      </c>
      <c r="G43" s="33" t="s">
        <v>60</v>
      </c>
      <c r="H43" s="32" t="s">
        <v>117</v>
      </c>
      <c r="I43" s="32">
        <v>4</v>
      </c>
      <c r="J43" s="32">
        <v>1</v>
      </c>
      <c r="K43" s="39" t="s">
        <v>169</v>
      </c>
      <c r="L43" s="33">
        <v>2.5</v>
      </c>
      <c r="M43" s="35" t="s">
        <v>170</v>
      </c>
      <c r="N43" s="32" t="s">
        <v>4</v>
      </c>
      <c r="R43" s="33">
        <v>2.4500000000000002</v>
      </c>
      <c r="S43" s="32">
        <v>1</v>
      </c>
      <c r="T43" s="33">
        <f t="shared" si="64"/>
        <v>6.13</v>
      </c>
      <c r="U43" s="33">
        <f t="shared" ref="U43" si="176">-$L43+T43</f>
        <v>3.63</v>
      </c>
      <c r="V43" s="25">
        <f t="shared" ref="V43" si="177">V42+U43</f>
        <v>72.31</v>
      </c>
      <c r="W43" s="25">
        <f t="shared" ref="W43" si="178">L43+W42</f>
        <v>111</v>
      </c>
      <c r="X43" s="36">
        <f t="shared" ref="X43" si="179">SUM(V43/W43)</f>
        <v>0.65144144144144145</v>
      </c>
      <c r="Y43" s="26">
        <f t="shared" ref="Y43" si="180">V43/100</f>
        <v>0.72310000000000008</v>
      </c>
      <c r="Z43" s="27">
        <f t="shared" ref="Z43" si="181">V43*100</f>
        <v>7231</v>
      </c>
      <c r="AA43" s="32" t="s">
        <v>63</v>
      </c>
      <c r="AE43" s="33">
        <f t="shared" si="3"/>
        <v>2.4500000000000002</v>
      </c>
      <c r="AH43" s="33">
        <v>2.33</v>
      </c>
      <c r="AR43" s="32" t="s">
        <v>57</v>
      </c>
      <c r="AS43" s="33">
        <v>2.4500000000000002</v>
      </c>
      <c r="BG43" s="33">
        <f t="shared" si="107"/>
        <v>3.3250000000000002</v>
      </c>
      <c r="BH43" s="33">
        <f t="shared" si="13"/>
        <v>2.2236000000000002</v>
      </c>
      <c r="BK43" s="33">
        <v>2.15</v>
      </c>
      <c r="BM43" s="32">
        <v>24</v>
      </c>
      <c r="BN43" s="32">
        <v>15</v>
      </c>
      <c r="BO43" s="44">
        <f t="shared" si="14"/>
        <v>0.625</v>
      </c>
      <c r="BP43" s="33">
        <f t="shared" si="15"/>
        <v>6.125</v>
      </c>
      <c r="BQ43" s="33" t="s">
        <v>594</v>
      </c>
      <c r="BR43" s="33"/>
      <c r="BS43" s="33"/>
      <c r="BT43" s="32" t="s">
        <v>258</v>
      </c>
      <c r="BU43" s="32" t="s">
        <v>246</v>
      </c>
      <c r="BV43" s="32">
        <v>1600</v>
      </c>
      <c r="BW43" s="32" t="s">
        <v>435</v>
      </c>
      <c r="BX43" s="32" t="s">
        <v>460</v>
      </c>
      <c r="BY43" s="32">
        <v>10</v>
      </c>
      <c r="BZ43" s="33">
        <f t="shared" si="20"/>
        <v>5.38</v>
      </c>
      <c r="CA43" s="33">
        <f t="shared" si="33"/>
        <v>2.88</v>
      </c>
      <c r="CB43" s="33">
        <f t="shared" si="21"/>
        <v>69.930000000000007</v>
      </c>
      <c r="CC43" s="56">
        <f t="shared" si="6"/>
        <v>0.63000000000000012</v>
      </c>
      <c r="CD43" s="33">
        <f t="shared" si="22"/>
        <v>5.56</v>
      </c>
      <c r="CE43" s="33">
        <f t="shared" si="23"/>
        <v>3.0599999999999996</v>
      </c>
      <c r="CF43" s="33">
        <f t="shared" si="24"/>
        <v>65.63</v>
      </c>
      <c r="CG43" s="33">
        <f t="shared" si="25"/>
        <v>5.56</v>
      </c>
      <c r="CH43" s="33">
        <f t="shared" si="32"/>
        <v>3.0590000000000002</v>
      </c>
      <c r="CI43" s="33">
        <f t="shared" si="151"/>
        <v>64.100800000000007</v>
      </c>
      <c r="CJ43" s="33">
        <f t="shared" si="7"/>
        <v>3.3250000000000002</v>
      </c>
      <c r="CK43" s="33">
        <f t="shared" si="8"/>
        <v>3.3250000000000002</v>
      </c>
      <c r="CL43" s="33">
        <f t="shared" si="17"/>
        <v>3.0590000000000002</v>
      </c>
      <c r="CM43" s="33">
        <f t="shared" si="9"/>
        <v>3.0590000000000002</v>
      </c>
      <c r="CN43" s="33"/>
      <c r="CO43" s="32" t="str">
        <f t="shared" si="144"/>
        <v>Yes</v>
      </c>
      <c r="CP43" s="56">
        <f t="shared" si="11"/>
        <v>0.57748468468468472</v>
      </c>
    </row>
    <row r="44" spans="1:94" x14ac:dyDescent="0.2">
      <c r="A44" s="30">
        <v>45955</v>
      </c>
      <c r="B44" s="32" t="s">
        <v>67</v>
      </c>
      <c r="C44" s="32" t="s">
        <v>166</v>
      </c>
      <c r="D44" s="32" t="s">
        <v>65</v>
      </c>
      <c r="E44" s="33">
        <v>4.0999999999999996</v>
      </c>
      <c r="F44" s="33" t="s">
        <v>59</v>
      </c>
      <c r="G44" s="33" t="s">
        <v>60</v>
      </c>
      <c r="H44" s="32" t="s">
        <v>117</v>
      </c>
      <c r="I44" s="32">
        <v>8</v>
      </c>
      <c r="J44" s="32">
        <v>5</v>
      </c>
      <c r="K44" s="32" t="s">
        <v>171</v>
      </c>
      <c r="L44" s="33">
        <v>5</v>
      </c>
      <c r="M44" s="35" t="s">
        <v>172</v>
      </c>
      <c r="N44" s="32" t="s">
        <v>4</v>
      </c>
      <c r="R44" s="33">
        <v>1.82</v>
      </c>
      <c r="S44" s="32" t="s">
        <v>62</v>
      </c>
      <c r="T44" s="33" t="str">
        <f t="shared" si="64"/>
        <v>0.00</v>
      </c>
      <c r="U44" s="33">
        <f t="shared" ref="U44" si="182">-$L44+T44</f>
        <v>-5</v>
      </c>
      <c r="V44" s="25">
        <f t="shared" ref="V44" si="183">V43+U44</f>
        <v>67.31</v>
      </c>
      <c r="W44" s="25">
        <f t="shared" ref="W44" si="184">L44+W43</f>
        <v>116</v>
      </c>
      <c r="X44" s="36">
        <f t="shared" ref="X44" si="185">SUM(V44/W44)</f>
        <v>0.58025862068965517</v>
      </c>
      <c r="Y44" s="26">
        <f t="shared" ref="Y44" si="186">V44/100</f>
        <v>0.67310000000000003</v>
      </c>
      <c r="Z44" s="27">
        <f t="shared" ref="Z44" si="187">V44*100</f>
        <v>6731</v>
      </c>
      <c r="AA44" s="32" t="s">
        <v>61</v>
      </c>
      <c r="AE44" s="33">
        <f t="shared" si="3"/>
        <v>2.4</v>
      </c>
      <c r="AH44" s="33">
        <v>1.82</v>
      </c>
      <c r="AR44" s="32" t="s">
        <v>57</v>
      </c>
      <c r="AS44" s="33">
        <v>2.4</v>
      </c>
      <c r="BG44" s="33">
        <f t="shared" si="107"/>
        <v>4.0999999999999996</v>
      </c>
      <c r="BH44" s="33">
        <f t="shared" si="13"/>
        <v>1.7544</v>
      </c>
      <c r="BK44" s="33">
        <v>2.0499999999999998</v>
      </c>
      <c r="BM44" s="32">
        <v>25</v>
      </c>
      <c r="BN44" s="32">
        <v>15</v>
      </c>
      <c r="BO44" s="44">
        <f t="shared" si="14"/>
        <v>0.6</v>
      </c>
      <c r="BP44" s="33">
        <f t="shared" si="15"/>
        <v>9.1</v>
      </c>
      <c r="BQ44" s="33" t="s">
        <v>597</v>
      </c>
      <c r="BR44" s="33"/>
      <c r="BS44" s="33"/>
      <c r="BT44" s="32" t="s">
        <v>269</v>
      </c>
      <c r="BU44" s="32" t="s">
        <v>246</v>
      </c>
      <c r="BV44" s="32">
        <v>1200</v>
      </c>
      <c r="BW44" s="32" t="s">
        <v>435</v>
      </c>
      <c r="BX44" s="32" t="s">
        <v>460</v>
      </c>
      <c r="BY44" s="32">
        <v>7</v>
      </c>
      <c r="BZ44" s="33" t="str">
        <f t="shared" si="20"/>
        <v>0.00</v>
      </c>
      <c r="CA44" s="33">
        <f t="shared" si="33"/>
        <v>-5</v>
      </c>
      <c r="CB44" s="33">
        <f t="shared" si="21"/>
        <v>64.930000000000007</v>
      </c>
      <c r="CC44" s="56">
        <f t="shared" si="6"/>
        <v>0.55974137931034484</v>
      </c>
      <c r="CD44" s="33" t="str">
        <f t="shared" si="22"/>
        <v>0.00</v>
      </c>
      <c r="CE44" s="33">
        <f t="shared" si="23"/>
        <v>-5</v>
      </c>
      <c r="CF44" s="33">
        <f t="shared" si="24"/>
        <v>60.629999999999995</v>
      </c>
      <c r="CG44" s="33" t="str">
        <f t="shared" si="25"/>
        <v>0.00</v>
      </c>
      <c r="CH44" s="33">
        <f t="shared" si="32"/>
        <v>-5</v>
      </c>
      <c r="CI44" s="33">
        <f t="shared" si="151"/>
        <v>59.100800000000007</v>
      </c>
      <c r="CJ44" s="33">
        <f t="shared" si="7"/>
        <v>-5</v>
      </c>
      <c r="CK44" s="33">
        <f t="shared" si="8"/>
        <v>-5</v>
      </c>
      <c r="CL44" s="33">
        <f t="shared" si="17"/>
        <v>-5</v>
      </c>
      <c r="CM44" s="33">
        <f t="shared" si="9"/>
        <v>-5</v>
      </c>
      <c r="CN44" s="33"/>
      <c r="CO44" s="32" t="str">
        <f t="shared" si="144"/>
        <v>Yes</v>
      </c>
      <c r="CP44" s="56">
        <f t="shared" si="11"/>
        <v>0.50948965517241385</v>
      </c>
    </row>
    <row r="45" spans="1:94" x14ac:dyDescent="0.2">
      <c r="A45" s="30">
        <v>45955</v>
      </c>
      <c r="B45" s="32" t="s">
        <v>67</v>
      </c>
      <c r="C45" s="32" t="s">
        <v>166</v>
      </c>
      <c r="D45" s="32" t="s">
        <v>65</v>
      </c>
      <c r="E45" s="33">
        <v>4.5</v>
      </c>
      <c r="F45" s="33" t="s">
        <v>59</v>
      </c>
      <c r="G45" s="33" t="s">
        <v>60</v>
      </c>
      <c r="H45" s="32" t="s">
        <v>117</v>
      </c>
      <c r="I45" s="32">
        <v>9</v>
      </c>
      <c r="J45" s="32">
        <v>1</v>
      </c>
      <c r="K45" s="39" t="s">
        <v>173</v>
      </c>
      <c r="L45" s="33">
        <v>4</v>
      </c>
      <c r="M45" s="35" t="s">
        <v>175</v>
      </c>
      <c r="N45" s="32" t="s">
        <v>4</v>
      </c>
      <c r="R45" s="33">
        <v>1.95</v>
      </c>
      <c r="S45" s="32">
        <v>1</v>
      </c>
      <c r="T45" s="33">
        <f t="shared" si="64"/>
        <v>7.8</v>
      </c>
      <c r="U45" s="33">
        <f t="shared" ref="U45:U46" si="188">-$L45+T45</f>
        <v>3.8</v>
      </c>
      <c r="V45" s="25">
        <f t="shared" ref="V45:V46" si="189">V44+U45</f>
        <v>71.11</v>
      </c>
      <c r="W45" s="25">
        <f t="shared" ref="W45:W46" si="190">L45+W44</f>
        <v>120</v>
      </c>
      <c r="X45" s="36">
        <f t="shared" ref="X45:X46" si="191">SUM(V45/W45)</f>
        <v>0.59258333333333335</v>
      </c>
      <c r="Y45" s="26">
        <f t="shared" ref="Y45:Y46" si="192">V45/100</f>
        <v>0.71109999999999995</v>
      </c>
      <c r="Z45" s="27">
        <f t="shared" ref="Z45:Z46" si="193">V45*100</f>
        <v>7111</v>
      </c>
      <c r="AA45" s="32" t="s">
        <v>63</v>
      </c>
      <c r="AE45" s="33">
        <f t="shared" si="3"/>
        <v>1.99</v>
      </c>
      <c r="AH45" s="33">
        <v>1.99</v>
      </c>
      <c r="AR45" s="32" t="s">
        <v>57</v>
      </c>
      <c r="AS45" s="33">
        <v>1.95</v>
      </c>
      <c r="BG45" s="33">
        <f t="shared" si="107"/>
        <v>3.96</v>
      </c>
      <c r="BH45" s="33">
        <f t="shared" si="13"/>
        <v>1.9108000000000001</v>
      </c>
      <c r="BK45" s="33">
        <v>1.75</v>
      </c>
      <c r="BM45" s="32">
        <v>26</v>
      </c>
      <c r="BN45" s="32">
        <v>16</v>
      </c>
      <c r="BO45" s="44">
        <f t="shared" si="14"/>
        <v>0.61538461538461542</v>
      </c>
      <c r="BP45" s="33">
        <f t="shared" si="15"/>
        <v>7.8</v>
      </c>
      <c r="BQ45" s="33" t="s">
        <v>595</v>
      </c>
      <c r="BR45" s="33"/>
      <c r="BS45" s="33" t="s">
        <v>327</v>
      </c>
      <c r="BT45" s="32" t="s">
        <v>301</v>
      </c>
      <c r="BU45" s="32" t="s">
        <v>246</v>
      </c>
      <c r="BV45" s="32">
        <v>2040</v>
      </c>
      <c r="BW45" s="32" t="s">
        <v>435</v>
      </c>
      <c r="BX45" s="32" t="s">
        <v>460</v>
      </c>
      <c r="BY45" s="32">
        <v>9</v>
      </c>
      <c r="BZ45" s="33">
        <f>IF(($AA45="W"),ROUND(($L45*$BK45),2),"0.00")</f>
        <v>7</v>
      </c>
      <c r="CA45" s="33">
        <f t="shared" si="33"/>
        <v>3</v>
      </c>
      <c r="CB45" s="33">
        <f t="shared" si="21"/>
        <v>67.930000000000007</v>
      </c>
      <c r="CC45" s="56">
        <f t="shared" si="6"/>
        <v>0.56608333333333338</v>
      </c>
      <c r="CD45" s="33">
        <f>IF(($AA45="W"),ROUND(($L45*$BH45),2),"0.00")</f>
        <v>7.64</v>
      </c>
      <c r="CE45" s="33">
        <f t="shared" si="23"/>
        <v>3.6399999999999997</v>
      </c>
      <c r="CF45" s="33">
        <f t="shared" si="24"/>
        <v>64.27</v>
      </c>
      <c r="CG45" s="33">
        <f t="shared" si="25"/>
        <v>7.64</v>
      </c>
      <c r="CH45" s="33">
        <f t="shared" si="32"/>
        <v>3.7232000000000003</v>
      </c>
      <c r="CI45" s="33">
        <f t="shared" si="151"/>
        <v>62.824000000000005</v>
      </c>
      <c r="CJ45" s="33">
        <f t="shared" si="7"/>
        <v>3.96</v>
      </c>
      <c r="CK45" s="33">
        <f t="shared" si="8"/>
        <v>2.96</v>
      </c>
      <c r="CL45" s="33">
        <f t="shared" si="17"/>
        <v>2.7232000000000003</v>
      </c>
      <c r="CM45" s="33">
        <f t="shared" si="9"/>
        <v>3.7232000000000003</v>
      </c>
      <c r="CN45" s="33"/>
      <c r="CO45" s="32" t="str">
        <f t="shared" si="144"/>
        <v>Yes</v>
      </c>
      <c r="CP45" s="56">
        <f t="shared" si="11"/>
        <v>0.52353333333333341</v>
      </c>
    </row>
    <row r="46" spans="1:94" x14ac:dyDescent="0.2">
      <c r="A46" s="30">
        <v>45955</v>
      </c>
      <c r="B46" s="32" t="s">
        <v>67</v>
      </c>
      <c r="C46" s="32" t="s">
        <v>166</v>
      </c>
      <c r="D46" s="32" t="s">
        <v>65</v>
      </c>
      <c r="E46" s="33">
        <v>4.5</v>
      </c>
      <c r="F46" s="33" t="s">
        <v>59</v>
      </c>
      <c r="G46" s="33" t="s">
        <v>60</v>
      </c>
      <c r="H46" s="32" t="s">
        <v>117</v>
      </c>
      <c r="I46" s="32">
        <v>9</v>
      </c>
      <c r="J46" s="32">
        <v>3</v>
      </c>
      <c r="K46" s="32" t="s">
        <v>174</v>
      </c>
      <c r="L46" s="33">
        <v>1</v>
      </c>
      <c r="M46" s="35" t="s">
        <v>175</v>
      </c>
      <c r="N46" s="32" t="s">
        <v>4</v>
      </c>
      <c r="R46" s="33">
        <v>5</v>
      </c>
      <c r="S46" s="32" t="s">
        <v>62</v>
      </c>
      <c r="T46" s="33" t="str">
        <f t="shared" si="64"/>
        <v>0.00</v>
      </c>
      <c r="U46" s="33">
        <f t="shared" si="188"/>
        <v>-1</v>
      </c>
      <c r="V46" s="25">
        <f t="shared" si="189"/>
        <v>70.11</v>
      </c>
      <c r="W46" s="25">
        <f t="shared" si="190"/>
        <v>121</v>
      </c>
      <c r="X46" s="36">
        <f t="shared" si="191"/>
        <v>0.57942148760330581</v>
      </c>
      <c r="Y46" s="26">
        <f t="shared" si="192"/>
        <v>0.70109999999999995</v>
      </c>
      <c r="Z46" s="27">
        <f t="shared" si="193"/>
        <v>7011</v>
      </c>
      <c r="AA46" s="32" t="s">
        <v>61</v>
      </c>
      <c r="AE46" s="33">
        <f t="shared" si="3"/>
        <v>5.75</v>
      </c>
      <c r="AH46" s="33">
        <v>5.12</v>
      </c>
      <c r="AR46" s="32" t="s">
        <v>57</v>
      </c>
      <c r="AS46" s="33">
        <v>5</v>
      </c>
      <c r="BG46" s="33">
        <f t="shared" si="107"/>
        <v>4.12</v>
      </c>
      <c r="BH46" s="33">
        <f t="shared" si="13"/>
        <v>4.7904</v>
      </c>
      <c r="BK46" s="33">
        <v>5.75</v>
      </c>
      <c r="BM46" s="32">
        <v>26</v>
      </c>
      <c r="BN46" s="32">
        <v>16</v>
      </c>
      <c r="BO46" s="44">
        <f t="shared" si="14"/>
        <v>0.61538461538461542</v>
      </c>
      <c r="BP46" s="33">
        <f t="shared" si="15"/>
        <v>5</v>
      </c>
      <c r="BQ46" s="33" t="s">
        <v>595</v>
      </c>
      <c r="BR46" s="33"/>
      <c r="BS46" s="33" t="s">
        <v>328</v>
      </c>
      <c r="BT46" s="32" t="s">
        <v>301</v>
      </c>
      <c r="BU46" s="32" t="s">
        <v>246</v>
      </c>
      <c r="BV46" s="32">
        <v>2040</v>
      </c>
      <c r="BW46" s="32" t="s">
        <v>435</v>
      </c>
      <c r="BX46" s="32" t="s">
        <v>460</v>
      </c>
      <c r="BY46" s="32">
        <v>9</v>
      </c>
      <c r="BZ46" s="33" t="str">
        <f t="shared" si="20"/>
        <v>0.00</v>
      </c>
      <c r="CA46" s="33">
        <f t="shared" si="33"/>
        <v>-1</v>
      </c>
      <c r="CB46" s="33">
        <f t="shared" si="21"/>
        <v>66.930000000000007</v>
      </c>
      <c r="CC46" s="56">
        <f t="shared" si="6"/>
        <v>0.5531404958677687</v>
      </c>
      <c r="CD46" s="33" t="str">
        <f t="shared" ref="CD46:CD109" si="194">IF(($AA46="W"),ROUND(($L46*$BH46),2),"0.00")</f>
        <v>0.00</v>
      </c>
      <c r="CE46" s="33">
        <f t="shared" si="23"/>
        <v>-1</v>
      </c>
      <c r="CF46" s="33">
        <f t="shared" si="24"/>
        <v>63.269999999999996</v>
      </c>
      <c r="CG46" s="33" t="str">
        <f t="shared" si="25"/>
        <v>0.00</v>
      </c>
      <c r="CH46" s="33">
        <f t="shared" si="32"/>
        <v>-1</v>
      </c>
      <c r="CI46" s="33">
        <f t="shared" si="151"/>
        <v>61.824000000000005</v>
      </c>
      <c r="CJ46" s="33">
        <f t="shared" si="7"/>
        <v>-1</v>
      </c>
      <c r="CK46" s="33">
        <f t="shared" si="8"/>
        <v>2.96</v>
      </c>
      <c r="CL46" s="33">
        <f t="shared" si="17"/>
        <v>2.7232000000000003</v>
      </c>
      <c r="CM46" s="33">
        <f t="shared" si="9"/>
        <v>-1</v>
      </c>
      <c r="CN46" s="33"/>
      <c r="CO46" s="32" t="str">
        <f t="shared" si="144"/>
        <v>Yes</v>
      </c>
      <c r="CP46" s="56">
        <f t="shared" si="11"/>
        <v>0.51094214876033062</v>
      </c>
    </row>
    <row r="47" spans="1:94" x14ac:dyDescent="0.2">
      <c r="A47" s="30">
        <v>45955</v>
      </c>
      <c r="B47" s="32" t="s">
        <v>67</v>
      </c>
      <c r="C47" s="32" t="s">
        <v>166</v>
      </c>
      <c r="D47" s="32" t="s">
        <v>65</v>
      </c>
      <c r="E47" s="33">
        <v>5.15</v>
      </c>
      <c r="F47" s="33" t="s">
        <v>59</v>
      </c>
      <c r="G47" s="33" t="s">
        <v>60</v>
      </c>
      <c r="H47" s="32" t="s">
        <v>69</v>
      </c>
      <c r="I47" s="32">
        <v>9</v>
      </c>
      <c r="J47" s="32">
        <v>3</v>
      </c>
      <c r="K47" s="32" t="s">
        <v>176</v>
      </c>
      <c r="L47" s="33">
        <v>2.5</v>
      </c>
      <c r="M47" s="35" t="s">
        <v>177</v>
      </c>
      <c r="N47" s="32" t="s">
        <v>4</v>
      </c>
      <c r="R47" s="33">
        <v>4.2</v>
      </c>
      <c r="S47" s="32" t="s">
        <v>62</v>
      </c>
      <c r="T47" s="33" t="str">
        <f t="shared" si="64"/>
        <v>0.00</v>
      </c>
      <c r="U47" s="33">
        <f t="shared" ref="U47" si="195">-$L47+T47</f>
        <v>-2.5</v>
      </c>
      <c r="V47" s="25">
        <f t="shared" ref="V47" si="196">V46+U47</f>
        <v>67.61</v>
      </c>
      <c r="W47" s="25">
        <f t="shared" ref="W47" si="197">L47+W46</f>
        <v>123.5</v>
      </c>
      <c r="X47" s="36">
        <f t="shared" ref="X47" si="198">SUM(V47/W47)</f>
        <v>0.54744939271255055</v>
      </c>
      <c r="Y47" s="26">
        <f t="shared" ref="Y47" si="199">V47/100</f>
        <v>0.67610000000000003</v>
      </c>
      <c r="Z47" s="27">
        <f t="shared" ref="Z47" si="200">V47*100</f>
        <v>6761</v>
      </c>
      <c r="AA47" s="32" t="s">
        <v>61</v>
      </c>
      <c r="AE47" s="33">
        <f t="shared" si="3"/>
        <v>4.2</v>
      </c>
      <c r="AH47" s="33">
        <v>3.01</v>
      </c>
      <c r="AR47" s="32" t="s">
        <v>57</v>
      </c>
      <c r="AS47" s="33">
        <v>4.2</v>
      </c>
      <c r="BG47" s="33">
        <f t="shared" si="107"/>
        <v>5.0249999999999995</v>
      </c>
      <c r="BH47" s="33">
        <f t="shared" si="13"/>
        <v>2.8491999999999997</v>
      </c>
      <c r="BK47" s="33">
        <v>3.3</v>
      </c>
      <c r="BM47" s="32">
        <v>27</v>
      </c>
      <c r="BN47" s="32">
        <v>16</v>
      </c>
      <c r="BO47" s="44">
        <f t="shared" si="14"/>
        <v>0.59259259259259256</v>
      </c>
      <c r="BP47" s="33">
        <f t="shared" si="15"/>
        <v>10.5</v>
      </c>
      <c r="BQ47" s="33" t="s">
        <v>594</v>
      </c>
      <c r="BR47" s="33"/>
      <c r="BS47" s="33"/>
      <c r="BT47" s="32" t="s">
        <v>268</v>
      </c>
      <c r="BU47" s="32" t="s">
        <v>246</v>
      </c>
      <c r="BV47" s="32">
        <v>1400</v>
      </c>
      <c r="BW47" s="32" t="s">
        <v>459</v>
      </c>
      <c r="BX47" s="32" t="s">
        <v>460</v>
      </c>
      <c r="BY47" s="32">
        <v>12</v>
      </c>
      <c r="BZ47" s="33" t="str">
        <f t="shared" si="20"/>
        <v>0.00</v>
      </c>
      <c r="CA47" s="33">
        <f t="shared" si="33"/>
        <v>-2.5</v>
      </c>
      <c r="CB47" s="33">
        <f t="shared" si="21"/>
        <v>64.430000000000007</v>
      </c>
      <c r="CC47" s="56">
        <f t="shared" si="6"/>
        <v>0.5217004048582996</v>
      </c>
      <c r="CD47" s="33" t="str">
        <f t="shared" si="194"/>
        <v>0.00</v>
      </c>
      <c r="CE47" s="33">
        <f t="shared" si="23"/>
        <v>-2.5</v>
      </c>
      <c r="CF47" s="33">
        <f t="shared" si="24"/>
        <v>60.769999999999996</v>
      </c>
      <c r="CG47" s="33" t="str">
        <f t="shared" si="25"/>
        <v>0.00</v>
      </c>
      <c r="CH47" s="33">
        <f t="shared" si="32"/>
        <v>-2.5</v>
      </c>
      <c r="CI47" s="33">
        <f t="shared" si="151"/>
        <v>59.324000000000005</v>
      </c>
      <c r="CJ47" s="33">
        <f t="shared" si="7"/>
        <v>-2.5</v>
      </c>
      <c r="CK47" s="33">
        <f t="shared" si="8"/>
        <v>-2.5</v>
      </c>
      <c r="CL47" s="33">
        <f t="shared" si="17"/>
        <v>-2.5</v>
      </c>
      <c r="CM47" s="33">
        <f t="shared" si="9"/>
        <v>-2.5</v>
      </c>
      <c r="CN47" s="33"/>
      <c r="CO47" s="32" t="str">
        <f t="shared" si="144"/>
        <v>Yes</v>
      </c>
      <c r="CP47" s="56">
        <f t="shared" si="11"/>
        <v>0.48035627530364378</v>
      </c>
    </row>
    <row r="48" spans="1:94" x14ac:dyDescent="0.2">
      <c r="A48" s="30">
        <v>45955</v>
      </c>
      <c r="B48" s="32" t="s">
        <v>67</v>
      </c>
      <c r="C48" s="32" t="s">
        <v>166</v>
      </c>
      <c r="D48" s="32" t="s">
        <v>65</v>
      </c>
      <c r="E48" s="33">
        <v>5.4</v>
      </c>
      <c r="F48" s="33" t="s">
        <v>59</v>
      </c>
      <c r="G48" s="33" t="s">
        <v>60</v>
      </c>
      <c r="H48" s="32" t="s">
        <v>178</v>
      </c>
      <c r="I48" s="32">
        <v>10</v>
      </c>
      <c r="J48" s="32">
        <v>6</v>
      </c>
      <c r="K48" s="39" t="s">
        <v>72</v>
      </c>
      <c r="L48" s="33">
        <v>4</v>
      </c>
      <c r="M48" s="35" t="s">
        <v>179</v>
      </c>
      <c r="N48" s="32" t="s">
        <v>4</v>
      </c>
      <c r="R48" s="33">
        <v>2.2999999999999998</v>
      </c>
      <c r="S48" s="32">
        <v>1</v>
      </c>
      <c r="T48" s="33">
        <f t="shared" si="64"/>
        <v>9.1999999999999993</v>
      </c>
      <c r="U48" s="33">
        <f t="shared" ref="U48:U49" si="201">-$L48+T48</f>
        <v>5.1999999999999993</v>
      </c>
      <c r="V48" s="25">
        <f t="shared" ref="V48:V49" si="202">V47+U48</f>
        <v>72.81</v>
      </c>
      <c r="W48" s="25">
        <f t="shared" ref="W48:W49" si="203">L48+W47</f>
        <v>127.5</v>
      </c>
      <c r="X48" s="36">
        <f t="shared" ref="X48:X49" si="204">SUM(V48/W48)</f>
        <v>0.57105882352941173</v>
      </c>
      <c r="Y48" s="26">
        <f t="shared" ref="Y48:Y49" si="205">V48/100</f>
        <v>0.72809999999999997</v>
      </c>
      <c r="Z48" s="27">
        <f t="shared" ref="Z48:Z49" si="206">V48*100</f>
        <v>7281</v>
      </c>
      <c r="AA48" s="32" t="s">
        <v>63</v>
      </c>
      <c r="AE48" s="33">
        <f t="shared" si="3"/>
        <v>2.54</v>
      </c>
      <c r="AH48" s="33">
        <v>2.54</v>
      </c>
      <c r="AR48" s="32" t="s">
        <v>57</v>
      </c>
      <c r="AS48" s="33">
        <v>2.2999999999999998</v>
      </c>
      <c r="BG48" s="33">
        <f t="shared" si="107"/>
        <v>6.16</v>
      </c>
      <c r="BH48" s="33">
        <f t="shared" si="13"/>
        <v>2.4168000000000003</v>
      </c>
      <c r="BK48" s="33">
        <v>2.25</v>
      </c>
      <c r="BM48" s="32">
        <v>28</v>
      </c>
      <c r="BN48" s="32">
        <v>17</v>
      </c>
      <c r="BO48" s="44">
        <f t="shared" si="14"/>
        <v>0.6071428571428571</v>
      </c>
      <c r="BP48" s="33">
        <f t="shared" si="15"/>
        <v>9.1999999999999993</v>
      </c>
      <c r="BQ48" s="33" t="s">
        <v>595</v>
      </c>
      <c r="BR48" s="33"/>
      <c r="BS48" s="33" t="s">
        <v>327</v>
      </c>
      <c r="BT48" s="32" t="s">
        <v>256</v>
      </c>
      <c r="BU48" s="32" t="s">
        <v>239</v>
      </c>
      <c r="BV48" s="32">
        <v>2040</v>
      </c>
      <c r="BW48" s="32" t="s">
        <v>435</v>
      </c>
      <c r="BX48" s="32" t="s">
        <v>460</v>
      </c>
      <c r="BY48" s="32">
        <v>8</v>
      </c>
      <c r="BZ48" s="33">
        <f t="shared" si="20"/>
        <v>9</v>
      </c>
      <c r="CA48" s="33">
        <f t="shared" si="33"/>
        <v>5</v>
      </c>
      <c r="CB48" s="33">
        <f t="shared" si="21"/>
        <v>69.430000000000007</v>
      </c>
      <c r="CC48" s="56">
        <f t="shared" si="6"/>
        <v>0.54454901960784319</v>
      </c>
      <c r="CD48" s="33">
        <f t="shared" si="194"/>
        <v>9.67</v>
      </c>
      <c r="CE48" s="33">
        <f t="shared" si="23"/>
        <v>5.67</v>
      </c>
      <c r="CF48" s="33">
        <f t="shared" si="24"/>
        <v>66.44</v>
      </c>
      <c r="CG48" s="33">
        <f t="shared" si="25"/>
        <v>9.67</v>
      </c>
      <c r="CH48" s="33">
        <f t="shared" si="32"/>
        <v>5.7472000000000003</v>
      </c>
      <c r="CI48" s="33">
        <f t="shared" si="151"/>
        <v>65.071200000000005</v>
      </c>
      <c r="CJ48" s="33">
        <f t="shared" si="7"/>
        <v>6.16</v>
      </c>
      <c r="CK48" s="33">
        <f t="shared" si="8"/>
        <v>5.16</v>
      </c>
      <c r="CL48" s="33">
        <f t="shared" si="17"/>
        <v>4.7472000000000003</v>
      </c>
      <c r="CM48" s="33">
        <f t="shared" si="9"/>
        <v>5.7472000000000003</v>
      </c>
      <c r="CN48" s="33"/>
      <c r="CO48" s="32" t="str">
        <f t="shared" si="144"/>
        <v>Yes</v>
      </c>
      <c r="CP48" s="56">
        <f t="shared" si="11"/>
        <v>0.51036235294117649</v>
      </c>
    </row>
    <row r="49" spans="1:94" x14ac:dyDescent="0.2">
      <c r="A49" s="30">
        <v>45955</v>
      </c>
      <c r="B49" s="32" t="s">
        <v>67</v>
      </c>
      <c r="C49" s="32" t="s">
        <v>166</v>
      </c>
      <c r="D49" s="32" t="s">
        <v>65</v>
      </c>
      <c r="E49" s="33">
        <v>5.4</v>
      </c>
      <c r="F49" s="33" t="s">
        <v>59</v>
      </c>
      <c r="G49" s="33" t="s">
        <v>60</v>
      </c>
      <c r="H49" s="32" t="s">
        <v>178</v>
      </c>
      <c r="I49" s="32">
        <v>10</v>
      </c>
      <c r="J49" s="32">
        <v>8</v>
      </c>
      <c r="K49" s="32" t="s">
        <v>78</v>
      </c>
      <c r="L49" s="33">
        <v>1</v>
      </c>
      <c r="M49" s="35" t="s">
        <v>179</v>
      </c>
      <c r="N49" s="32" t="s">
        <v>4</v>
      </c>
      <c r="R49" s="33">
        <v>8</v>
      </c>
      <c r="S49" s="32" t="s">
        <v>62</v>
      </c>
      <c r="T49" s="33" t="str">
        <f t="shared" si="64"/>
        <v>0.00</v>
      </c>
      <c r="U49" s="33">
        <f t="shared" si="201"/>
        <v>-1</v>
      </c>
      <c r="V49" s="25">
        <f t="shared" si="202"/>
        <v>71.81</v>
      </c>
      <c r="W49" s="25">
        <f t="shared" si="203"/>
        <v>128.5</v>
      </c>
      <c r="X49" s="36">
        <f t="shared" si="204"/>
        <v>0.55883268482490278</v>
      </c>
      <c r="Y49" s="26">
        <f t="shared" si="205"/>
        <v>0.71810000000000007</v>
      </c>
      <c r="Z49" s="27">
        <f t="shared" si="206"/>
        <v>7181</v>
      </c>
      <c r="AA49" s="32" t="s">
        <v>61</v>
      </c>
      <c r="AE49" s="33">
        <f t="shared" si="3"/>
        <v>30</v>
      </c>
      <c r="AH49" s="33">
        <v>30</v>
      </c>
      <c r="AR49" s="32" t="s">
        <v>57</v>
      </c>
      <c r="AS49" s="33">
        <v>8</v>
      </c>
      <c r="BG49" s="33">
        <f t="shared" si="107"/>
        <v>29</v>
      </c>
      <c r="BH49" s="33">
        <f t="shared" si="13"/>
        <v>27.68</v>
      </c>
      <c r="BK49" s="33">
        <v>21.25</v>
      </c>
      <c r="BM49" s="32">
        <v>28</v>
      </c>
      <c r="BN49" s="32">
        <v>17</v>
      </c>
      <c r="BO49" s="44">
        <f t="shared" si="14"/>
        <v>0.6071428571428571</v>
      </c>
      <c r="BP49" s="33">
        <f t="shared" si="15"/>
        <v>8</v>
      </c>
      <c r="BQ49" s="33" t="s">
        <v>595</v>
      </c>
      <c r="BR49" s="33"/>
      <c r="BS49" s="33" t="s">
        <v>328</v>
      </c>
      <c r="BT49" s="32" t="s">
        <v>256</v>
      </c>
      <c r="BU49" s="32" t="s">
        <v>239</v>
      </c>
      <c r="BV49" s="32">
        <v>2040</v>
      </c>
      <c r="BW49" s="32" t="s">
        <v>435</v>
      </c>
      <c r="BX49" s="32" t="s">
        <v>460</v>
      </c>
      <c r="BY49" s="32">
        <v>8</v>
      </c>
      <c r="BZ49" s="33" t="str">
        <f t="shared" si="20"/>
        <v>0.00</v>
      </c>
      <c r="CA49" s="33">
        <f t="shared" si="33"/>
        <v>-1</v>
      </c>
      <c r="CB49" s="33">
        <f t="shared" si="21"/>
        <v>68.430000000000007</v>
      </c>
      <c r="CC49" s="56">
        <f t="shared" si="6"/>
        <v>0.53252918287937745</v>
      </c>
      <c r="CD49" s="33" t="str">
        <f t="shared" si="194"/>
        <v>0.00</v>
      </c>
      <c r="CE49" s="33">
        <f t="shared" si="23"/>
        <v>-1</v>
      </c>
      <c r="CF49" s="33">
        <f t="shared" si="24"/>
        <v>65.44</v>
      </c>
      <c r="CG49" s="33" t="str">
        <f t="shared" si="25"/>
        <v>0.00</v>
      </c>
      <c r="CH49" s="33">
        <f t="shared" si="32"/>
        <v>-1</v>
      </c>
      <c r="CI49" s="33">
        <f t="shared" si="151"/>
        <v>64.071200000000005</v>
      </c>
      <c r="CJ49" s="33">
        <f t="shared" si="7"/>
        <v>-1</v>
      </c>
      <c r="CK49" s="33">
        <f t="shared" si="8"/>
        <v>5.16</v>
      </c>
      <c r="CL49" s="33">
        <f t="shared" si="17"/>
        <v>4.7472000000000003</v>
      </c>
      <c r="CM49" s="33">
        <f t="shared" si="9"/>
        <v>-1</v>
      </c>
      <c r="CN49" s="33"/>
      <c r="CO49" s="32" t="str">
        <f t="shared" si="144"/>
        <v>Yes</v>
      </c>
      <c r="CP49" s="56">
        <f t="shared" si="11"/>
        <v>0.49860856031128409</v>
      </c>
    </row>
    <row r="50" spans="1:94" ht="18" customHeight="1" x14ac:dyDescent="0.2">
      <c r="A50" s="30">
        <v>45955</v>
      </c>
      <c r="B50" s="32" t="s">
        <v>67</v>
      </c>
      <c r="C50" s="32" t="s">
        <v>166</v>
      </c>
      <c r="D50" s="32" t="s">
        <v>65</v>
      </c>
      <c r="E50" s="33">
        <v>5.55</v>
      </c>
      <c r="F50" s="33" t="s">
        <v>59</v>
      </c>
      <c r="G50" s="33" t="s">
        <v>60</v>
      </c>
      <c r="H50" s="32" t="s">
        <v>69</v>
      </c>
      <c r="I50" s="32">
        <v>10</v>
      </c>
      <c r="J50" s="32">
        <v>1</v>
      </c>
      <c r="K50" s="39" t="s">
        <v>146</v>
      </c>
      <c r="L50" s="33">
        <v>5</v>
      </c>
      <c r="M50" s="35" t="s">
        <v>180</v>
      </c>
      <c r="N50" s="32" t="s">
        <v>4</v>
      </c>
      <c r="R50" s="33">
        <v>2.1</v>
      </c>
      <c r="S50" s="32">
        <v>1</v>
      </c>
      <c r="T50" s="33">
        <f t="shared" si="64"/>
        <v>10.5</v>
      </c>
      <c r="U50" s="33">
        <f t="shared" ref="U50" si="207">-$L50+T50</f>
        <v>5.5</v>
      </c>
      <c r="V50" s="25">
        <f t="shared" ref="V50" si="208">V49+U50</f>
        <v>77.31</v>
      </c>
      <c r="W50" s="25">
        <f t="shared" ref="W50" si="209">L50+W49</f>
        <v>133.5</v>
      </c>
      <c r="X50" s="36">
        <f t="shared" ref="X50" si="210">SUM(V50/W50)</f>
        <v>0.57910112359550558</v>
      </c>
      <c r="Y50" s="26">
        <f t="shared" ref="Y50" si="211">V50/100</f>
        <v>0.77310000000000001</v>
      </c>
      <c r="Z50" s="27">
        <f t="shared" ref="Z50" si="212">V50*100</f>
        <v>7731</v>
      </c>
      <c r="AA50" s="32" t="s">
        <v>63</v>
      </c>
      <c r="AE50" s="33">
        <f t="shared" si="3"/>
        <v>2.25</v>
      </c>
      <c r="AH50" s="33">
        <v>2.25</v>
      </c>
      <c r="AR50" s="32" t="s">
        <v>57</v>
      </c>
      <c r="AS50" s="33">
        <v>2.1</v>
      </c>
      <c r="BG50" s="33">
        <f t="shared" si="107"/>
        <v>6.25</v>
      </c>
      <c r="BH50" s="33">
        <f t="shared" si="13"/>
        <v>2.1500000000000004</v>
      </c>
      <c r="BK50" s="33">
        <v>2.2000000000000002</v>
      </c>
      <c r="BM50" s="32">
        <v>29</v>
      </c>
      <c r="BN50" s="32">
        <v>18</v>
      </c>
      <c r="BO50" s="44">
        <f t="shared" si="14"/>
        <v>0.62068965517241381</v>
      </c>
      <c r="BP50" s="33">
        <f t="shared" si="15"/>
        <v>10.5</v>
      </c>
      <c r="BQ50" s="33" t="s">
        <v>597</v>
      </c>
      <c r="BR50" s="33"/>
      <c r="BS50" s="33"/>
      <c r="BT50" s="32" t="s">
        <v>257</v>
      </c>
      <c r="BU50" s="32" t="s">
        <v>241</v>
      </c>
      <c r="BV50" s="32">
        <v>1500</v>
      </c>
      <c r="BW50" s="32" t="s">
        <v>459</v>
      </c>
      <c r="BX50" s="32" t="s">
        <v>460</v>
      </c>
      <c r="BY50" s="32">
        <v>11</v>
      </c>
      <c r="BZ50" s="33">
        <f t="shared" si="20"/>
        <v>11</v>
      </c>
      <c r="CA50" s="33">
        <f t="shared" si="33"/>
        <v>6</v>
      </c>
      <c r="CB50" s="33">
        <f t="shared" si="21"/>
        <v>74.430000000000007</v>
      </c>
      <c r="CC50" s="56">
        <f t="shared" si="6"/>
        <v>0.55752808988764047</v>
      </c>
      <c r="CD50" s="33">
        <f t="shared" si="194"/>
        <v>10.75</v>
      </c>
      <c r="CE50" s="33">
        <f t="shared" si="23"/>
        <v>5.75</v>
      </c>
      <c r="CF50" s="33">
        <f t="shared" si="24"/>
        <v>71.19</v>
      </c>
      <c r="CG50" s="33">
        <f t="shared" si="25"/>
        <v>10.75</v>
      </c>
      <c r="CH50" s="33">
        <f t="shared" si="32"/>
        <v>5.75</v>
      </c>
      <c r="CI50" s="33">
        <f t="shared" si="151"/>
        <v>69.821200000000005</v>
      </c>
      <c r="CJ50" s="33">
        <f t="shared" si="7"/>
        <v>6.25</v>
      </c>
      <c r="CK50" s="33">
        <f t="shared" si="8"/>
        <v>6.25</v>
      </c>
      <c r="CL50" s="33">
        <f t="shared" si="17"/>
        <v>5.75</v>
      </c>
      <c r="CM50" s="33">
        <f t="shared" si="9"/>
        <v>5.75</v>
      </c>
      <c r="CN50" s="33"/>
      <c r="CO50" s="32" t="str">
        <f t="shared" si="144"/>
        <v>Yes</v>
      </c>
      <c r="CP50" s="56">
        <f t="shared" si="11"/>
        <v>0.52300524344569288</v>
      </c>
    </row>
    <row r="51" spans="1:94" x14ac:dyDescent="0.2">
      <c r="A51" s="30">
        <v>45962</v>
      </c>
      <c r="B51" s="32" t="s">
        <v>67</v>
      </c>
      <c r="C51" s="32" t="s">
        <v>191</v>
      </c>
      <c r="D51" s="32" t="s">
        <v>65</v>
      </c>
      <c r="E51" s="33">
        <v>3.4</v>
      </c>
      <c r="F51" s="33" t="s">
        <v>59</v>
      </c>
      <c r="G51" s="33" t="s">
        <v>60</v>
      </c>
      <c r="H51" s="32" t="s">
        <v>70</v>
      </c>
      <c r="I51" s="32">
        <v>6</v>
      </c>
      <c r="J51" s="32">
        <v>1</v>
      </c>
      <c r="K51" s="41" t="s">
        <v>192</v>
      </c>
      <c r="L51" s="33">
        <v>5.5</v>
      </c>
      <c r="M51" s="35" t="s">
        <v>194</v>
      </c>
      <c r="N51" s="32" t="s">
        <v>4</v>
      </c>
      <c r="R51" s="33">
        <v>4.3499999999999996</v>
      </c>
      <c r="S51" s="32">
        <v>4</v>
      </c>
      <c r="T51" s="33" t="str">
        <f t="shared" si="64"/>
        <v>0.00</v>
      </c>
      <c r="U51" s="33">
        <f t="shared" ref="U51:U52" si="213">-$L51+T51</f>
        <v>-5.5</v>
      </c>
      <c r="V51" s="25">
        <f t="shared" ref="V51:V52" si="214">V50+U51</f>
        <v>71.81</v>
      </c>
      <c r="W51" s="25">
        <f t="shared" ref="W51:W52" si="215">L51+W50</f>
        <v>139</v>
      </c>
      <c r="X51" s="36">
        <f t="shared" ref="X51:X52" si="216">SUM(V51/W51)</f>
        <v>0.51661870503597129</v>
      </c>
      <c r="Y51" s="26">
        <f t="shared" ref="Y51:Y52" si="217">V51/100</f>
        <v>0.71810000000000007</v>
      </c>
      <c r="Z51" s="27">
        <f t="shared" ref="Z51:Z52" si="218">V51*100</f>
        <v>7181</v>
      </c>
      <c r="AA51" s="32" t="s">
        <v>61</v>
      </c>
      <c r="AE51" s="33">
        <f t="shared" si="3"/>
        <v>4.3499999999999996</v>
      </c>
      <c r="AH51" s="33">
        <v>4.18</v>
      </c>
      <c r="AR51" s="32" t="s">
        <v>57</v>
      </c>
      <c r="AS51" s="33">
        <v>4.3499999999999996</v>
      </c>
      <c r="BG51" s="33">
        <f t="shared" si="107"/>
        <v>17.489999999999998</v>
      </c>
      <c r="BH51" s="33">
        <f t="shared" si="13"/>
        <v>3.9255999999999998</v>
      </c>
      <c r="BK51" s="33">
        <v>3.85</v>
      </c>
      <c r="BM51" s="32">
        <v>30</v>
      </c>
      <c r="BN51" s="32">
        <v>19</v>
      </c>
      <c r="BO51" s="44">
        <f t="shared" si="14"/>
        <v>0.6333333333333333</v>
      </c>
      <c r="BP51" s="33">
        <f t="shared" si="15"/>
        <v>23.924999999999997</v>
      </c>
      <c r="BQ51" s="33" t="s">
        <v>598</v>
      </c>
      <c r="BR51" s="33"/>
      <c r="BS51" s="33" t="s">
        <v>327</v>
      </c>
      <c r="BT51" s="32" t="s">
        <v>250</v>
      </c>
      <c r="BU51" s="32" t="s">
        <v>239</v>
      </c>
      <c r="BV51" s="32">
        <v>1200</v>
      </c>
      <c r="BW51" s="32" t="s">
        <v>435</v>
      </c>
      <c r="BX51" s="32" t="s">
        <v>486</v>
      </c>
      <c r="BY51" s="32">
        <v>12</v>
      </c>
      <c r="BZ51" s="33" t="str">
        <f t="shared" si="20"/>
        <v>0.00</v>
      </c>
      <c r="CA51" s="33">
        <f t="shared" si="33"/>
        <v>-5.5</v>
      </c>
      <c r="CB51" s="33">
        <f t="shared" si="21"/>
        <v>68.930000000000007</v>
      </c>
      <c r="CC51" s="56">
        <f t="shared" si="6"/>
        <v>0.49589928057553961</v>
      </c>
      <c r="CD51" s="33" t="str">
        <f t="shared" si="194"/>
        <v>0.00</v>
      </c>
      <c r="CE51" s="33">
        <f t="shared" si="23"/>
        <v>-5.5</v>
      </c>
      <c r="CF51" s="33">
        <f t="shared" si="24"/>
        <v>65.69</v>
      </c>
      <c r="CG51" s="33" t="str">
        <f t="shared" si="25"/>
        <v>0.00</v>
      </c>
      <c r="CH51" s="33">
        <f t="shared" si="32"/>
        <v>-5.5</v>
      </c>
      <c r="CI51" s="33">
        <f t="shared" si="151"/>
        <v>64.321200000000005</v>
      </c>
      <c r="CJ51" s="33">
        <f t="shared" si="7"/>
        <v>-5.5</v>
      </c>
      <c r="CK51" s="33">
        <f t="shared" si="8"/>
        <v>-0.54</v>
      </c>
      <c r="CL51" s="33">
        <f t="shared" si="17"/>
        <v>-0.54</v>
      </c>
      <c r="CM51" s="33">
        <f t="shared" si="9"/>
        <v>-5.5</v>
      </c>
      <c r="CN51" s="33"/>
      <c r="CO51" s="32" t="str">
        <f t="shared" si="144"/>
        <v>Yes</v>
      </c>
      <c r="CP51" s="56">
        <f t="shared" si="11"/>
        <v>0.4627424460431655</v>
      </c>
    </row>
    <row r="52" spans="1:94" x14ac:dyDescent="0.2">
      <c r="A52" s="30">
        <v>45962</v>
      </c>
      <c r="B52" s="32" t="s">
        <v>67</v>
      </c>
      <c r="C52" s="32" t="s">
        <v>191</v>
      </c>
      <c r="D52" s="32" t="s">
        <v>65</v>
      </c>
      <c r="E52" s="33">
        <v>3.4</v>
      </c>
      <c r="F52" s="33" t="s">
        <v>59</v>
      </c>
      <c r="G52" s="33" t="s">
        <v>60</v>
      </c>
      <c r="H52" s="32" t="s">
        <v>70</v>
      </c>
      <c r="I52" s="32">
        <v>6</v>
      </c>
      <c r="J52" s="32">
        <v>3</v>
      </c>
      <c r="K52" s="39" t="s">
        <v>193</v>
      </c>
      <c r="L52" s="33">
        <v>2</v>
      </c>
      <c r="M52" s="35" t="s">
        <v>194</v>
      </c>
      <c r="N52" s="32" t="s">
        <v>4</v>
      </c>
      <c r="R52" s="33">
        <v>4</v>
      </c>
      <c r="S52" s="32">
        <v>1</v>
      </c>
      <c r="T52" s="33">
        <f t="shared" si="64"/>
        <v>8</v>
      </c>
      <c r="U52" s="33">
        <f t="shared" si="213"/>
        <v>6</v>
      </c>
      <c r="V52" s="25">
        <f t="shared" si="214"/>
        <v>77.81</v>
      </c>
      <c r="W52" s="25">
        <f t="shared" si="215"/>
        <v>141</v>
      </c>
      <c r="X52" s="36">
        <f t="shared" si="216"/>
        <v>0.55184397163120569</v>
      </c>
      <c r="Y52" s="26">
        <f t="shared" si="217"/>
        <v>0.77810000000000001</v>
      </c>
      <c r="Z52" s="27">
        <f t="shared" si="218"/>
        <v>7781</v>
      </c>
      <c r="AA52" s="32" t="s">
        <v>63</v>
      </c>
      <c r="AE52" s="33">
        <f t="shared" si="3"/>
        <v>4</v>
      </c>
      <c r="AH52" s="33">
        <v>3.48</v>
      </c>
      <c r="AR52" s="32" t="s">
        <v>57</v>
      </c>
      <c r="AS52" s="33">
        <v>4</v>
      </c>
      <c r="BG52" s="33">
        <f t="shared" si="107"/>
        <v>4.96</v>
      </c>
      <c r="BH52" s="33">
        <f t="shared" si="13"/>
        <v>3.2816000000000001</v>
      </c>
      <c r="BK52" s="33">
        <v>2.9</v>
      </c>
      <c r="BM52" s="32">
        <v>30</v>
      </c>
      <c r="BN52" s="32">
        <v>19</v>
      </c>
      <c r="BO52" s="44">
        <f t="shared" si="14"/>
        <v>0.6333333333333333</v>
      </c>
      <c r="BP52" s="33">
        <f t="shared" si="15"/>
        <v>8</v>
      </c>
      <c r="BQ52" s="33" t="s">
        <v>598</v>
      </c>
      <c r="BR52" s="33"/>
      <c r="BS52" s="33" t="s">
        <v>328</v>
      </c>
      <c r="BT52" s="32" t="s">
        <v>250</v>
      </c>
      <c r="BU52" s="32" t="s">
        <v>239</v>
      </c>
      <c r="BV52" s="32">
        <v>1200</v>
      </c>
      <c r="BW52" s="32" t="s">
        <v>435</v>
      </c>
      <c r="BX52" s="32" t="s">
        <v>486</v>
      </c>
      <c r="BY52" s="32">
        <v>12</v>
      </c>
      <c r="BZ52" s="33">
        <f t="shared" si="20"/>
        <v>5.8</v>
      </c>
      <c r="CA52" s="33">
        <f t="shared" si="33"/>
        <v>3.8</v>
      </c>
      <c r="CB52" s="33">
        <f t="shared" si="21"/>
        <v>72.73</v>
      </c>
      <c r="CC52" s="56">
        <f t="shared" si="6"/>
        <v>0.51581560283687944</v>
      </c>
      <c r="CD52" s="33">
        <f t="shared" si="194"/>
        <v>6.56</v>
      </c>
      <c r="CE52" s="33">
        <f t="shared" si="23"/>
        <v>4.5599999999999996</v>
      </c>
      <c r="CF52" s="33">
        <f t="shared" si="24"/>
        <v>70.25</v>
      </c>
      <c r="CG52" s="33">
        <f t="shared" si="25"/>
        <v>6.56</v>
      </c>
      <c r="CH52" s="33">
        <f t="shared" si="32"/>
        <v>4.96</v>
      </c>
      <c r="CI52" s="33">
        <f t="shared" si="151"/>
        <v>69.281199999999998</v>
      </c>
      <c r="CJ52" s="33">
        <f t="shared" si="7"/>
        <v>4.96</v>
      </c>
      <c r="CK52" s="33">
        <f t="shared" si="8"/>
        <v>-0.54</v>
      </c>
      <c r="CL52" s="33">
        <f t="shared" si="17"/>
        <v>-0.54</v>
      </c>
      <c r="CM52" s="33">
        <f t="shared" si="9"/>
        <v>4.96</v>
      </c>
      <c r="CN52" s="33"/>
      <c r="CO52" s="32" t="str">
        <f t="shared" si="144"/>
        <v>Yes</v>
      </c>
      <c r="CP52" s="56">
        <f t="shared" si="11"/>
        <v>0.49135602836879433</v>
      </c>
    </row>
    <row r="53" spans="1:94" x14ac:dyDescent="0.2">
      <c r="A53" s="30">
        <v>45962</v>
      </c>
      <c r="B53" s="32" t="s">
        <v>67</v>
      </c>
      <c r="C53" s="32" t="s">
        <v>181</v>
      </c>
      <c r="D53" s="32" t="s">
        <v>65</v>
      </c>
      <c r="E53" s="33">
        <v>4</v>
      </c>
      <c r="F53" s="33" t="s">
        <v>59</v>
      </c>
      <c r="G53" s="33" t="s">
        <v>60</v>
      </c>
      <c r="H53" s="32" t="s">
        <v>69</v>
      </c>
      <c r="I53" s="32">
        <v>7</v>
      </c>
      <c r="J53" s="32">
        <v>1</v>
      </c>
      <c r="K53" s="32" t="s">
        <v>83</v>
      </c>
      <c r="L53" s="33">
        <v>5</v>
      </c>
      <c r="M53" s="35" t="s">
        <v>183</v>
      </c>
      <c r="N53" s="32" t="s">
        <v>4</v>
      </c>
      <c r="R53" s="33">
        <v>6</v>
      </c>
      <c r="S53" s="32" t="s">
        <v>62</v>
      </c>
      <c r="T53" s="33" t="str">
        <f t="shared" si="64"/>
        <v>0.00</v>
      </c>
      <c r="U53" s="33">
        <f t="shared" ref="U53:U54" si="219">-$L53+T53</f>
        <v>-5</v>
      </c>
      <c r="V53" s="25">
        <f t="shared" ref="V53:V54" si="220">V52+U53</f>
        <v>72.81</v>
      </c>
      <c r="W53" s="25">
        <f t="shared" ref="W53:W54" si="221">L53+W52</f>
        <v>146</v>
      </c>
      <c r="X53" s="36">
        <f t="shared" ref="X53:X54" si="222">SUM(V53/W53)</f>
        <v>0.49869863013698634</v>
      </c>
      <c r="Y53" s="26">
        <f t="shared" ref="Y53:Y54" si="223">V53/100</f>
        <v>0.72809999999999997</v>
      </c>
      <c r="Z53" s="27">
        <f t="shared" ref="Z53:Z54" si="224">V53*100</f>
        <v>7281</v>
      </c>
      <c r="AA53" s="32" t="s">
        <v>61</v>
      </c>
      <c r="AE53" s="33">
        <f t="shared" si="3"/>
        <v>7.2</v>
      </c>
      <c r="AH53" s="33">
        <v>7.2</v>
      </c>
      <c r="AR53" s="32" t="s">
        <v>57</v>
      </c>
      <c r="AS53" s="33">
        <v>6</v>
      </c>
      <c r="BG53" s="33">
        <f t="shared" si="107"/>
        <v>31</v>
      </c>
      <c r="BH53" s="33">
        <f t="shared" si="13"/>
        <v>6.7040000000000006</v>
      </c>
      <c r="BK53" s="33">
        <v>6.2</v>
      </c>
      <c r="BM53" s="32">
        <v>31</v>
      </c>
      <c r="BN53" s="32">
        <v>20</v>
      </c>
      <c r="BO53" s="44">
        <f t="shared" si="14"/>
        <v>0.64516129032258063</v>
      </c>
      <c r="BP53" s="33">
        <f t="shared" si="15"/>
        <v>30</v>
      </c>
      <c r="BQ53" s="33" t="s">
        <v>598</v>
      </c>
      <c r="BR53" s="33"/>
      <c r="BS53" s="33" t="s">
        <v>327</v>
      </c>
      <c r="BT53" s="32" t="s">
        <v>252</v>
      </c>
      <c r="BU53" s="32" t="s">
        <v>353</v>
      </c>
      <c r="BV53" s="32">
        <v>1300</v>
      </c>
      <c r="BW53" s="32" t="s">
        <v>459</v>
      </c>
      <c r="BX53" s="32" t="s">
        <v>607</v>
      </c>
      <c r="BY53" s="32">
        <v>15</v>
      </c>
      <c r="BZ53" s="33" t="str">
        <f t="shared" si="20"/>
        <v>0.00</v>
      </c>
      <c r="CA53" s="33">
        <f t="shared" si="33"/>
        <v>-5</v>
      </c>
      <c r="CB53" s="33">
        <f t="shared" si="21"/>
        <v>67.73</v>
      </c>
      <c r="CC53" s="56">
        <f t="shared" si="6"/>
        <v>0.4639041095890411</v>
      </c>
      <c r="CD53" s="33" t="str">
        <f t="shared" si="194"/>
        <v>0.00</v>
      </c>
      <c r="CE53" s="33">
        <f t="shared" si="23"/>
        <v>-5</v>
      </c>
      <c r="CF53" s="33">
        <f t="shared" si="24"/>
        <v>65.25</v>
      </c>
      <c r="CG53" s="33" t="str">
        <f t="shared" si="25"/>
        <v>0.00</v>
      </c>
      <c r="CH53" s="33">
        <f t="shared" si="32"/>
        <v>-5</v>
      </c>
      <c r="CI53" s="33">
        <f t="shared" si="151"/>
        <v>64.281199999999998</v>
      </c>
      <c r="CJ53" s="33">
        <f t="shared" si="7"/>
        <v>-5</v>
      </c>
      <c r="CK53" s="33">
        <f t="shared" si="8"/>
        <v>-0.64999999999999947</v>
      </c>
      <c r="CL53" s="33">
        <f t="shared" si="17"/>
        <v>-0.64999999999999947</v>
      </c>
      <c r="CM53" s="33">
        <f t="shared" si="9"/>
        <v>-5</v>
      </c>
      <c r="CN53" s="33"/>
      <c r="CO53" s="32" t="str">
        <f t="shared" si="144"/>
        <v>Yes</v>
      </c>
      <c r="CP53" s="56">
        <f t="shared" si="11"/>
        <v>0.4402821917808219</v>
      </c>
    </row>
    <row r="54" spans="1:94" x14ac:dyDescent="0.2">
      <c r="A54" s="30">
        <v>45962</v>
      </c>
      <c r="B54" s="32" t="s">
        <v>67</v>
      </c>
      <c r="C54" s="32" t="s">
        <v>181</v>
      </c>
      <c r="D54" s="32" t="s">
        <v>65</v>
      </c>
      <c r="E54" s="33">
        <v>4</v>
      </c>
      <c r="F54" s="33" t="s">
        <v>59</v>
      </c>
      <c r="G54" s="33" t="s">
        <v>60</v>
      </c>
      <c r="H54" s="32" t="s">
        <v>69</v>
      </c>
      <c r="I54" s="32">
        <v>7</v>
      </c>
      <c r="J54" s="32">
        <v>2</v>
      </c>
      <c r="K54" s="39" t="s">
        <v>182</v>
      </c>
      <c r="L54" s="33">
        <v>2.5</v>
      </c>
      <c r="M54" s="35" t="s">
        <v>184</v>
      </c>
      <c r="N54" s="32" t="s">
        <v>4</v>
      </c>
      <c r="R54" s="33">
        <v>2.5</v>
      </c>
      <c r="S54" s="32">
        <v>1</v>
      </c>
      <c r="T54" s="33">
        <f t="shared" si="64"/>
        <v>6.25</v>
      </c>
      <c r="U54" s="33">
        <f t="shared" si="219"/>
        <v>3.75</v>
      </c>
      <c r="V54" s="25">
        <f t="shared" si="220"/>
        <v>76.56</v>
      </c>
      <c r="W54" s="25">
        <f t="shared" si="221"/>
        <v>148.5</v>
      </c>
      <c r="X54" s="36">
        <f t="shared" si="222"/>
        <v>0.51555555555555554</v>
      </c>
      <c r="Y54" s="26">
        <f t="shared" si="223"/>
        <v>0.76560000000000006</v>
      </c>
      <c r="Z54" s="27">
        <f t="shared" si="224"/>
        <v>7656</v>
      </c>
      <c r="AA54" s="32" t="s">
        <v>63</v>
      </c>
      <c r="AE54" s="33">
        <f t="shared" si="3"/>
        <v>2.74</v>
      </c>
      <c r="AH54" s="33">
        <v>2.74</v>
      </c>
      <c r="AR54" s="32" t="s">
        <v>48</v>
      </c>
      <c r="BG54" s="33">
        <f t="shared" si="107"/>
        <v>4.3500000000000005</v>
      </c>
      <c r="BH54" s="33">
        <f t="shared" si="13"/>
        <v>2.6008000000000004</v>
      </c>
      <c r="BK54" s="33">
        <v>2.5</v>
      </c>
      <c r="BM54" s="32">
        <v>31</v>
      </c>
      <c r="BN54" s="32">
        <v>20</v>
      </c>
      <c r="BO54" s="44">
        <f t="shared" si="14"/>
        <v>0.64516129032258063</v>
      </c>
      <c r="BP54" s="33">
        <f t="shared" si="15"/>
        <v>6.25</v>
      </c>
      <c r="BQ54" s="33" t="s">
        <v>598</v>
      </c>
      <c r="BR54" s="33"/>
      <c r="BS54" s="33" t="s">
        <v>328</v>
      </c>
      <c r="BT54" s="32" t="s">
        <v>252</v>
      </c>
      <c r="BU54" s="32" t="s">
        <v>353</v>
      </c>
      <c r="BV54" s="32">
        <v>1300</v>
      </c>
      <c r="BW54" s="32" t="s">
        <v>459</v>
      </c>
      <c r="BX54" s="32" t="s">
        <v>607</v>
      </c>
      <c r="BY54" s="32">
        <v>15</v>
      </c>
      <c r="BZ54" s="33">
        <f t="shared" si="20"/>
        <v>6.25</v>
      </c>
      <c r="CA54" s="33">
        <f t="shared" si="33"/>
        <v>3.75</v>
      </c>
      <c r="CB54" s="33">
        <f t="shared" si="21"/>
        <v>71.48</v>
      </c>
      <c r="CC54" s="56">
        <f t="shared" si="6"/>
        <v>0.48134680134680136</v>
      </c>
      <c r="CD54" s="33">
        <f t="shared" si="194"/>
        <v>6.5</v>
      </c>
      <c r="CE54" s="33">
        <f t="shared" si="23"/>
        <v>4</v>
      </c>
      <c r="CF54" s="33">
        <f t="shared" si="24"/>
        <v>69.25</v>
      </c>
      <c r="CG54" s="33">
        <f t="shared" si="25"/>
        <v>6.5</v>
      </c>
      <c r="CH54" s="33">
        <f t="shared" si="32"/>
        <v>4.3500000000000005</v>
      </c>
      <c r="CI54" s="33">
        <f t="shared" si="151"/>
        <v>68.631199999999993</v>
      </c>
      <c r="CJ54" s="33">
        <f t="shared" si="7"/>
        <v>4.3500000000000005</v>
      </c>
      <c r="CK54" s="33">
        <f t="shared" si="8"/>
        <v>-0.64999999999999947</v>
      </c>
      <c r="CL54" s="33">
        <f t="shared" si="17"/>
        <v>-0.64999999999999947</v>
      </c>
      <c r="CM54" s="33">
        <f t="shared" si="9"/>
        <v>4.3500000000000005</v>
      </c>
      <c r="CN54" s="33"/>
      <c r="CO54" s="32" t="str">
        <f t="shared" si="144"/>
        <v>Yes</v>
      </c>
      <c r="CP54" s="56">
        <f t="shared" si="11"/>
        <v>0.46216296296296289</v>
      </c>
    </row>
    <row r="55" spans="1:94" x14ac:dyDescent="0.2">
      <c r="A55" s="30">
        <v>45962</v>
      </c>
      <c r="B55" s="32" t="s">
        <v>67</v>
      </c>
      <c r="C55" s="32" t="s">
        <v>181</v>
      </c>
      <c r="D55" s="32" t="s">
        <v>65</v>
      </c>
      <c r="E55" s="33">
        <v>4.2</v>
      </c>
      <c r="F55" s="33" t="s">
        <v>59</v>
      </c>
      <c r="G55" s="33" t="s">
        <v>60</v>
      </c>
      <c r="H55" s="32" t="s">
        <v>70</v>
      </c>
      <c r="I55" s="32">
        <v>7</v>
      </c>
      <c r="J55" s="32">
        <v>6</v>
      </c>
      <c r="K55" s="32" t="s">
        <v>189</v>
      </c>
      <c r="L55" s="33">
        <v>2.5</v>
      </c>
      <c r="M55" s="35" t="s">
        <v>190</v>
      </c>
      <c r="N55" s="32" t="s">
        <v>4</v>
      </c>
      <c r="R55" s="33">
        <v>8</v>
      </c>
      <c r="S55" s="32" t="s">
        <v>62</v>
      </c>
      <c r="T55" s="33" t="str">
        <f t="shared" si="64"/>
        <v>0.00</v>
      </c>
      <c r="U55" s="33">
        <f t="shared" ref="U55:U56" si="225">-$L55+T55</f>
        <v>-2.5</v>
      </c>
      <c r="V55" s="25">
        <f t="shared" ref="V55:V56" si="226">V54+U55</f>
        <v>74.06</v>
      </c>
      <c r="W55" s="25">
        <f t="shared" ref="W55:W56" si="227">L55+W54</f>
        <v>151</v>
      </c>
      <c r="X55" s="36">
        <f t="shared" ref="X55:X56" si="228">SUM(V55/W55)</f>
        <v>0.49046357615894043</v>
      </c>
      <c r="Y55" s="26">
        <f t="shared" ref="Y55:Y56" si="229">V55/100</f>
        <v>0.74060000000000004</v>
      </c>
      <c r="Z55" s="27">
        <f t="shared" ref="Z55:Z56" si="230">V55*100</f>
        <v>7406</v>
      </c>
      <c r="AA55" s="32" t="s">
        <v>61</v>
      </c>
      <c r="AE55" s="33">
        <f t="shared" si="3"/>
        <v>8</v>
      </c>
      <c r="AH55" s="33">
        <v>5.66</v>
      </c>
      <c r="AR55" s="32" t="s">
        <v>57</v>
      </c>
      <c r="AS55" s="33">
        <v>8</v>
      </c>
      <c r="BG55" s="33">
        <f t="shared" si="107"/>
        <v>11.65</v>
      </c>
      <c r="BH55" s="33">
        <f t="shared" si="13"/>
        <v>5.2872000000000003</v>
      </c>
      <c r="BK55" s="33">
        <v>5.55</v>
      </c>
      <c r="BM55" s="32">
        <v>32</v>
      </c>
      <c r="BN55" s="32">
        <v>20</v>
      </c>
      <c r="BO55" s="44">
        <f t="shared" si="14"/>
        <v>0.625</v>
      </c>
      <c r="BP55" s="33">
        <f t="shared" si="15"/>
        <v>20</v>
      </c>
      <c r="BQ55" s="33" t="s">
        <v>591</v>
      </c>
      <c r="BR55" s="33" t="s">
        <v>605</v>
      </c>
      <c r="BS55" s="33"/>
      <c r="BT55" s="32" t="s">
        <v>255</v>
      </c>
      <c r="BU55" s="32" t="s">
        <v>239</v>
      </c>
      <c r="BV55" s="32">
        <v>2500</v>
      </c>
      <c r="BW55" s="32" t="s">
        <v>435</v>
      </c>
      <c r="BX55" s="32" t="s">
        <v>486</v>
      </c>
      <c r="BY55" s="32">
        <v>16</v>
      </c>
      <c r="BZ55" s="33" t="str">
        <f t="shared" si="20"/>
        <v>0.00</v>
      </c>
      <c r="CA55" s="33">
        <f t="shared" si="33"/>
        <v>-2.5</v>
      </c>
      <c r="CB55" s="33">
        <f t="shared" si="21"/>
        <v>68.98</v>
      </c>
      <c r="CC55" s="56">
        <f t="shared" si="6"/>
        <v>0.45682119205298016</v>
      </c>
      <c r="CD55" s="33" t="str">
        <f t="shared" si="194"/>
        <v>0.00</v>
      </c>
      <c r="CE55" s="33">
        <f t="shared" si="23"/>
        <v>-2.5</v>
      </c>
      <c r="CF55" s="33">
        <f t="shared" si="24"/>
        <v>66.75</v>
      </c>
      <c r="CG55" s="33" t="str">
        <f t="shared" si="25"/>
        <v>0.00</v>
      </c>
      <c r="CH55" s="33">
        <f t="shared" si="32"/>
        <v>-2.5</v>
      </c>
      <c r="CI55" s="33">
        <f t="shared" si="151"/>
        <v>66.131199999999993</v>
      </c>
      <c r="CJ55" s="33">
        <f t="shared" si="7"/>
        <v>-2.5</v>
      </c>
      <c r="CK55" s="33">
        <f t="shared" si="8"/>
        <v>-5</v>
      </c>
      <c r="CL55" s="33">
        <f t="shared" si="17"/>
        <v>-5</v>
      </c>
      <c r="CM55" s="33">
        <f t="shared" si="9"/>
        <v>-2.5</v>
      </c>
      <c r="CN55" s="33"/>
      <c r="CO55" s="32" t="str">
        <f t="shared" si="144"/>
        <v>Yes</v>
      </c>
      <c r="CP55" s="56">
        <f t="shared" si="11"/>
        <v>0.4379549668874172</v>
      </c>
    </row>
    <row r="56" spans="1:94" x14ac:dyDescent="0.2">
      <c r="A56" s="30">
        <v>45962</v>
      </c>
      <c r="B56" s="32" t="s">
        <v>67</v>
      </c>
      <c r="C56" s="32" t="s">
        <v>181</v>
      </c>
      <c r="D56" s="32" t="s">
        <v>65</v>
      </c>
      <c r="E56" s="33">
        <v>4.2</v>
      </c>
      <c r="F56" s="33" t="s">
        <v>59</v>
      </c>
      <c r="G56" s="33" t="s">
        <v>60</v>
      </c>
      <c r="H56" s="32" t="s">
        <v>70</v>
      </c>
      <c r="I56" s="32">
        <v>7</v>
      </c>
      <c r="J56" s="32">
        <v>6</v>
      </c>
      <c r="K56" s="32" t="s">
        <v>189</v>
      </c>
      <c r="L56" s="33">
        <v>2.5</v>
      </c>
      <c r="M56" s="35" t="s">
        <v>190</v>
      </c>
      <c r="N56" s="32" t="s">
        <v>5</v>
      </c>
      <c r="R56" s="33">
        <v>2.65</v>
      </c>
      <c r="S56" s="32" t="s">
        <v>62</v>
      </c>
      <c r="T56" s="33" t="str">
        <f t="shared" si="64"/>
        <v>0.00</v>
      </c>
      <c r="U56" s="33">
        <f t="shared" si="225"/>
        <v>-2.5</v>
      </c>
      <c r="V56" s="25">
        <f t="shared" si="226"/>
        <v>71.56</v>
      </c>
      <c r="W56" s="25">
        <f t="shared" si="227"/>
        <v>153.5</v>
      </c>
      <c r="X56" s="36">
        <f t="shared" si="228"/>
        <v>0.46618892508143323</v>
      </c>
      <c r="Y56" s="26">
        <f t="shared" si="229"/>
        <v>0.71560000000000001</v>
      </c>
      <c r="Z56" s="27">
        <f t="shared" si="230"/>
        <v>7156</v>
      </c>
      <c r="AA56" s="32" t="s">
        <v>61</v>
      </c>
      <c r="AE56" s="33">
        <f t="shared" si="3"/>
        <v>2.65</v>
      </c>
      <c r="AH56" s="33">
        <v>2.04</v>
      </c>
      <c r="AR56" s="32" t="s">
        <v>57</v>
      </c>
      <c r="AS56" s="33">
        <v>2.65</v>
      </c>
      <c r="BG56" s="33">
        <f t="shared" si="107"/>
        <v>2.5999999999999996</v>
      </c>
      <c r="BH56" s="33">
        <f t="shared" si="13"/>
        <v>1.9568000000000001</v>
      </c>
      <c r="BK56" s="33">
        <v>1.8</v>
      </c>
      <c r="BM56" s="32">
        <v>32</v>
      </c>
      <c r="BN56" s="32">
        <v>20</v>
      </c>
      <c r="BO56" s="44">
        <f t="shared" si="14"/>
        <v>0.625</v>
      </c>
      <c r="BP56" s="33">
        <f t="shared" si="15"/>
        <v>6.625</v>
      </c>
      <c r="BQ56" s="33" t="s">
        <v>591</v>
      </c>
      <c r="BR56" s="33" t="s">
        <v>606</v>
      </c>
      <c r="BS56" s="33"/>
      <c r="BT56" s="32" t="s">
        <v>255</v>
      </c>
      <c r="BU56" s="32" t="s">
        <v>239</v>
      </c>
      <c r="BV56" s="32">
        <v>2500</v>
      </c>
      <c r="BW56" s="32" t="s">
        <v>435</v>
      </c>
      <c r="BX56" s="32" t="s">
        <v>486</v>
      </c>
      <c r="BY56" s="32">
        <v>16</v>
      </c>
      <c r="BZ56" s="33" t="str">
        <f t="shared" si="20"/>
        <v>0.00</v>
      </c>
      <c r="CA56" s="33">
        <f t="shared" si="33"/>
        <v>-2.5</v>
      </c>
      <c r="CB56" s="33">
        <f t="shared" si="21"/>
        <v>66.48</v>
      </c>
      <c r="CC56" s="56">
        <f t="shared" si="6"/>
        <v>0.43309446254071665</v>
      </c>
      <c r="CD56" s="33" t="str">
        <f t="shared" si="194"/>
        <v>0.00</v>
      </c>
      <c r="CE56" s="33">
        <f t="shared" si="23"/>
        <v>-2.5</v>
      </c>
      <c r="CF56" s="33">
        <f t="shared" si="24"/>
        <v>64.25</v>
      </c>
      <c r="CG56" s="33" t="str">
        <f t="shared" si="25"/>
        <v>0.00</v>
      </c>
      <c r="CH56" s="33">
        <f t="shared" si="32"/>
        <v>-2.5</v>
      </c>
      <c r="CI56" s="33">
        <f t="shared" si="151"/>
        <v>63.631199999999993</v>
      </c>
      <c r="CJ56" s="33">
        <f t="shared" si="7"/>
        <v>-2.5</v>
      </c>
      <c r="CK56" s="33">
        <f t="shared" si="8"/>
        <v>-5</v>
      </c>
      <c r="CL56" s="33">
        <f t="shared" si="17"/>
        <v>-5</v>
      </c>
      <c r="CM56" s="33">
        <f t="shared" si="9"/>
        <v>-2.5</v>
      </c>
      <c r="CN56" s="33"/>
      <c r="CO56" s="32" t="str">
        <f t="shared" si="144"/>
        <v>Yes</v>
      </c>
      <c r="CP56" s="56">
        <f t="shared" si="11"/>
        <v>0.41453550488599344</v>
      </c>
    </row>
    <row r="57" spans="1:94" x14ac:dyDescent="0.2">
      <c r="A57" s="30">
        <v>45962</v>
      </c>
      <c r="B57" s="32" t="s">
        <v>67</v>
      </c>
      <c r="C57" s="32" t="s">
        <v>181</v>
      </c>
      <c r="D57" s="32" t="s">
        <v>65</v>
      </c>
      <c r="E57" s="33">
        <v>4.45</v>
      </c>
      <c r="F57" s="33" t="s">
        <v>59</v>
      </c>
      <c r="G57" s="33" t="s">
        <v>60</v>
      </c>
      <c r="H57" s="32" t="s">
        <v>69</v>
      </c>
      <c r="I57" s="32">
        <v>8</v>
      </c>
      <c r="J57" s="32">
        <v>14</v>
      </c>
      <c r="K57" s="39" t="s">
        <v>185</v>
      </c>
      <c r="L57" s="33">
        <v>6.5</v>
      </c>
      <c r="M57" s="35" t="s">
        <v>186</v>
      </c>
      <c r="N57" s="32" t="s">
        <v>4</v>
      </c>
      <c r="R57" s="33">
        <v>2</v>
      </c>
      <c r="S57" s="32">
        <v>1</v>
      </c>
      <c r="T57" s="33">
        <f t="shared" si="64"/>
        <v>13</v>
      </c>
      <c r="U57" s="33">
        <f t="shared" ref="U57:U58" si="231">-$L57+T57</f>
        <v>6.5</v>
      </c>
      <c r="V57" s="25">
        <f t="shared" ref="V57:V58" si="232">V56+U57</f>
        <v>78.06</v>
      </c>
      <c r="W57" s="25">
        <f t="shared" ref="W57:W58" si="233">L57+W56</f>
        <v>160</v>
      </c>
      <c r="X57" s="36">
        <f t="shared" ref="X57:X58" si="234">SUM(V57/W57)</f>
        <v>0.487875</v>
      </c>
      <c r="Y57" s="26">
        <f t="shared" ref="Y57:Y58" si="235">V57/100</f>
        <v>0.78060000000000007</v>
      </c>
      <c r="Z57" s="27">
        <f t="shared" ref="Z57:Z58" si="236">V57*100</f>
        <v>7806</v>
      </c>
      <c r="AA57" s="32" t="s">
        <v>63</v>
      </c>
      <c r="AE57" s="33">
        <f t="shared" si="3"/>
        <v>2</v>
      </c>
      <c r="AH57" s="33">
        <v>1.76</v>
      </c>
      <c r="AR57" s="32" t="s">
        <v>57</v>
      </c>
      <c r="AS57" s="33">
        <v>2</v>
      </c>
      <c r="BG57" s="33">
        <f t="shared" si="107"/>
        <v>4.9399999999999995</v>
      </c>
      <c r="BH57" s="33">
        <f t="shared" si="13"/>
        <v>1.6992</v>
      </c>
      <c r="BK57" s="33">
        <v>1.75</v>
      </c>
      <c r="BM57" s="32">
        <v>33</v>
      </c>
      <c r="BN57" s="32">
        <v>21</v>
      </c>
      <c r="BO57" s="44">
        <f t="shared" si="14"/>
        <v>0.63636363636363635</v>
      </c>
      <c r="BP57" s="33">
        <f t="shared" si="15"/>
        <v>13</v>
      </c>
      <c r="BQ57" s="33" t="s">
        <v>600</v>
      </c>
      <c r="BR57" s="33"/>
      <c r="BS57" s="33" t="s">
        <v>327</v>
      </c>
      <c r="BT57" s="32" t="s">
        <v>253</v>
      </c>
      <c r="BU57" s="32" t="s">
        <v>239</v>
      </c>
      <c r="BV57" s="32">
        <v>1500</v>
      </c>
      <c r="BW57" s="32" t="s">
        <v>459</v>
      </c>
      <c r="BX57" s="32" t="s">
        <v>607</v>
      </c>
      <c r="BY57" s="32">
        <v>16</v>
      </c>
      <c r="BZ57" s="33">
        <f t="shared" si="20"/>
        <v>11.38</v>
      </c>
      <c r="CA57" s="33">
        <f t="shared" si="33"/>
        <v>4.8800000000000008</v>
      </c>
      <c r="CB57" s="33">
        <f t="shared" si="21"/>
        <v>71.36</v>
      </c>
      <c r="CC57" s="56">
        <f t="shared" si="6"/>
        <v>0.44600000000000001</v>
      </c>
      <c r="CD57" s="33">
        <f t="shared" si="194"/>
        <v>11.04</v>
      </c>
      <c r="CE57" s="33">
        <f t="shared" si="23"/>
        <v>4.5399999999999991</v>
      </c>
      <c r="CF57" s="33">
        <f t="shared" si="24"/>
        <v>68.789999999999992</v>
      </c>
      <c r="CG57" s="33">
        <f t="shared" si="25"/>
        <v>11.04</v>
      </c>
      <c r="CH57" s="33">
        <f t="shared" si="32"/>
        <v>4.6248000000000005</v>
      </c>
      <c r="CI57" s="33">
        <f t="shared" si="151"/>
        <v>68.256</v>
      </c>
      <c r="CJ57" s="33">
        <f t="shared" si="7"/>
        <v>4.9400000000000004</v>
      </c>
      <c r="CK57" s="33">
        <f t="shared" si="8"/>
        <v>3.9400000000000004</v>
      </c>
      <c r="CL57" s="33">
        <f t="shared" si="17"/>
        <v>3.6248000000000005</v>
      </c>
      <c r="CM57" s="33">
        <f t="shared" si="9"/>
        <v>4.6248000000000005</v>
      </c>
      <c r="CN57" s="33"/>
      <c r="CO57" s="32" t="str">
        <f t="shared" si="144"/>
        <v>Yes</v>
      </c>
      <c r="CP57" s="56">
        <f t="shared" si="11"/>
        <v>0.42659999999999998</v>
      </c>
    </row>
    <row r="58" spans="1:94" x14ac:dyDescent="0.2">
      <c r="A58" s="30">
        <v>45962</v>
      </c>
      <c r="B58" s="32" t="s">
        <v>67</v>
      </c>
      <c r="C58" s="32" t="s">
        <v>181</v>
      </c>
      <c r="D58" s="32" t="s">
        <v>65</v>
      </c>
      <c r="E58" s="33">
        <v>4.45</v>
      </c>
      <c r="F58" s="33" t="s">
        <v>59</v>
      </c>
      <c r="G58" s="33" t="s">
        <v>60</v>
      </c>
      <c r="H58" s="32" t="s">
        <v>69</v>
      </c>
      <c r="I58" s="32">
        <v>8</v>
      </c>
      <c r="J58" s="32">
        <v>1</v>
      </c>
      <c r="K58" s="34" t="s">
        <v>74</v>
      </c>
      <c r="L58" s="33">
        <v>1</v>
      </c>
      <c r="M58" s="35" t="s">
        <v>186</v>
      </c>
      <c r="N58" s="32" t="s">
        <v>4</v>
      </c>
      <c r="R58" s="33">
        <v>10</v>
      </c>
      <c r="S58" s="32">
        <v>3</v>
      </c>
      <c r="T58" s="33" t="str">
        <f t="shared" si="64"/>
        <v>0.00</v>
      </c>
      <c r="U58" s="33">
        <f t="shared" si="231"/>
        <v>-1</v>
      </c>
      <c r="V58" s="25">
        <f t="shared" si="232"/>
        <v>77.06</v>
      </c>
      <c r="W58" s="25">
        <f t="shared" si="233"/>
        <v>161</v>
      </c>
      <c r="X58" s="36">
        <f t="shared" si="234"/>
        <v>0.47863354037267081</v>
      </c>
      <c r="Y58" s="26">
        <f t="shared" si="235"/>
        <v>0.77060000000000006</v>
      </c>
      <c r="Z58" s="27">
        <f t="shared" si="236"/>
        <v>7706</v>
      </c>
      <c r="AA58" s="32" t="s">
        <v>61</v>
      </c>
      <c r="AE58" s="33">
        <f t="shared" si="3"/>
        <v>13.07</v>
      </c>
      <c r="AH58" s="33">
        <v>13.07</v>
      </c>
      <c r="AR58" s="32" t="s">
        <v>57</v>
      </c>
      <c r="AS58" s="33">
        <v>10</v>
      </c>
      <c r="BG58" s="33">
        <f t="shared" si="107"/>
        <v>12.07</v>
      </c>
      <c r="BH58" s="33">
        <f t="shared" si="13"/>
        <v>12.1044</v>
      </c>
      <c r="BK58" s="33">
        <v>12.6</v>
      </c>
      <c r="BM58" s="32">
        <v>33</v>
      </c>
      <c r="BN58" s="32">
        <v>21</v>
      </c>
      <c r="BO58" s="44">
        <f t="shared" si="14"/>
        <v>0.63636363636363635</v>
      </c>
      <c r="BP58" s="33">
        <f t="shared" si="15"/>
        <v>10</v>
      </c>
      <c r="BQ58" s="33" t="s">
        <v>600</v>
      </c>
      <c r="BR58" s="33"/>
      <c r="BS58" s="33" t="s">
        <v>328</v>
      </c>
      <c r="BT58" s="32" t="s">
        <v>253</v>
      </c>
      <c r="BU58" s="32" t="s">
        <v>239</v>
      </c>
      <c r="BV58" s="32">
        <v>1500</v>
      </c>
      <c r="BW58" s="32" t="s">
        <v>459</v>
      </c>
      <c r="BX58" s="32" t="s">
        <v>607</v>
      </c>
      <c r="BY58" s="32">
        <v>16</v>
      </c>
      <c r="BZ58" s="33" t="str">
        <f t="shared" si="20"/>
        <v>0.00</v>
      </c>
      <c r="CA58" s="33">
        <f t="shared" si="33"/>
        <v>-1</v>
      </c>
      <c r="CB58" s="33">
        <f t="shared" si="21"/>
        <v>70.36</v>
      </c>
      <c r="CC58" s="56">
        <f t="shared" si="6"/>
        <v>0.43701863354037268</v>
      </c>
      <c r="CD58" s="33" t="str">
        <f t="shared" si="194"/>
        <v>0.00</v>
      </c>
      <c r="CE58" s="33">
        <f t="shared" si="23"/>
        <v>-1</v>
      </c>
      <c r="CF58" s="33">
        <f t="shared" si="24"/>
        <v>67.789999999999992</v>
      </c>
      <c r="CG58" s="33" t="str">
        <f t="shared" si="25"/>
        <v>0.00</v>
      </c>
      <c r="CH58" s="33">
        <f t="shared" si="32"/>
        <v>-1</v>
      </c>
      <c r="CI58" s="33">
        <f t="shared" si="151"/>
        <v>67.256</v>
      </c>
      <c r="CJ58" s="33">
        <f t="shared" si="7"/>
        <v>-1</v>
      </c>
      <c r="CK58" s="33">
        <f t="shared" si="8"/>
        <v>3.9400000000000004</v>
      </c>
      <c r="CL58" s="33">
        <f t="shared" si="17"/>
        <v>3.6248000000000005</v>
      </c>
      <c r="CM58" s="33">
        <f t="shared" si="9"/>
        <v>-1</v>
      </c>
      <c r="CN58" s="33"/>
      <c r="CO58" s="32" t="str">
        <f t="shared" si="144"/>
        <v>Yes</v>
      </c>
      <c r="CP58" s="56">
        <f t="shared" si="11"/>
        <v>0.41773913043478261</v>
      </c>
    </row>
    <row r="59" spans="1:94" x14ac:dyDescent="0.2">
      <c r="A59" s="30">
        <v>45962</v>
      </c>
      <c r="B59" s="32" t="s">
        <v>67</v>
      </c>
      <c r="C59" s="32" t="s">
        <v>181</v>
      </c>
      <c r="D59" s="32" t="s">
        <v>65</v>
      </c>
      <c r="E59" s="33">
        <v>5</v>
      </c>
      <c r="F59" s="33" t="s">
        <v>59</v>
      </c>
      <c r="G59" s="33" t="s">
        <v>60</v>
      </c>
      <c r="H59" s="32" t="s">
        <v>70</v>
      </c>
      <c r="I59" s="32">
        <v>8</v>
      </c>
      <c r="J59" s="32">
        <v>4</v>
      </c>
      <c r="K59" s="32" t="s">
        <v>187</v>
      </c>
      <c r="L59" s="33">
        <v>2.5</v>
      </c>
      <c r="M59" s="35" t="s">
        <v>188</v>
      </c>
      <c r="N59" s="32" t="s">
        <v>4</v>
      </c>
      <c r="R59" s="33">
        <v>12</v>
      </c>
      <c r="S59" s="32" t="s">
        <v>62</v>
      </c>
      <c r="T59" s="33" t="str">
        <f t="shared" si="64"/>
        <v>0.00</v>
      </c>
      <c r="U59" s="33">
        <f t="shared" ref="U59:U60" si="237">-$L59+T59</f>
        <v>-2.5</v>
      </c>
      <c r="V59" s="25">
        <f t="shared" ref="V59:V60" si="238">V58+U59</f>
        <v>74.56</v>
      </c>
      <c r="W59" s="25">
        <f t="shared" ref="W59:W60" si="239">L59+W58</f>
        <v>163.5</v>
      </c>
      <c r="X59" s="36">
        <f t="shared" ref="X59:X60" si="240">SUM(V59/W59)</f>
        <v>0.45602446483180431</v>
      </c>
      <c r="Y59" s="26">
        <f t="shared" ref="Y59:Y60" si="241">V59/100</f>
        <v>0.74560000000000004</v>
      </c>
      <c r="Z59" s="27">
        <f t="shared" ref="Z59:Z60" si="242">V59*100</f>
        <v>7456</v>
      </c>
      <c r="AA59" s="32" t="s">
        <v>61</v>
      </c>
      <c r="AE59" s="33">
        <f t="shared" si="3"/>
        <v>23.46</v>
      </c>
      <c r="AH59" s="33">
        <v>23.46</v>
      </c>
      <c r="AR59" s="32" t="s">
        <v>57</v>
      </c>
      <c r="AS59" s="33">
        <v>12</v>
      </c>
      <c r="BG59" s="33">
        <f t="shared" si="107"/>
        <v>56.150000000000006</v>
      </c>
      <c r="BH59" s="33">
        <f t="shared" si="13"/>
        <v>21.663200000000003</v>
      </c>
      <c r="BK59" s="33">
        <v>18.75</v>
      </c>
      <c r="BM59" s="32">
        <v>34</v>
      </c>
      <c r="BN59" s="32">
        <v>21</v>
      </c>
      <c r="BO59" s="44">
        <f t="shared" si="14"/>
        <v>0.61764705882352944</v>
      </c>
      <c r="BP59" s="33">
        <f t="shared" si="15"/>
        <v>30</v>
      </c>
      <c r="BQ59" s="33" t="s">
        <v>591</v>
      </c>
      <c r="BR59" s="33" t="s">
        <v>605</v>
      </c>
      <c r="BS59" s="33"/>
      <c r="BT59" s="32" t="s">
        <v>254</v>
      </c>
      <c r="BU59" s="32" t="s">
        <v>239</v>
      </c>
      <c r="BV59" s="32">
        <v>1600</v>
      </c>
      <c r="BW59" s="32" t="s">
        <v>435</v>
      </c>
      <c r="BX59" s="32" t="s">
        <v>486</v>
      </c>
      <c r="BY59" s="32">
        <v>11</v>
      </c>
      <c r="BZ59" s="33" t="str">
        <f t="shared" si="20"/>
        <v>0.00</v>
      </c>
      <c r="CA59" s="33">
        <f t="shared" si="33"/>
        <v>-2.5</v>
      </c>
      <c r="CB59" s="33">
        <f t="shared" si="21"/>
        <v>67.86</v>
      </c>
      <c r="CC59" s="56">
        <f t="shared" si="6"/>
        <v>0.41504587155963302</v>
      </c>
      <c r="CD59" s="33" t="str">
        <f t="shared" si="194"/>
        <v>0.00</v>
      </c>
      <c r="CE59" s="33">
        <f t="shared" si="23"/>
        <v>-2.5</v>
      </c>
      <c r="CF59" s="33">
        <f t="shared" si="24"/>
        <v>65.289999999999992</v>
      </c>
      <c r="CG59" s="33" t="str">
        <f t="shared" si="25"/>
        <v>0.00</v>
      </c>
      <c r="CH59" s="33">
        <f t="shared" si="32"/>
        <v>-2.5</v>
      </c>
      <c r="CI59" s="33">
        <f t="shared" si="151"/>
        <v>64.756</v>
      </c>
      <c r="CJ59" s="33">
        <f t="shared" si="7"/>
        <v>-2.5</v>
      </c>
      <c r="CK59" s="33">
        <f t="shared" si="8"/>
        <v>-5</v>
      </c>
      <c r="CL59" s="33">
        <f t="shared" si="17"/>
        <v>-5</v>
      </c>
      <c r="CM59" s="33">
        <f t="shared" si="9"/>
        <v>-2.5</v>
      </c>
      <c r="CN59" s="33"/>
      <c r="CO59" s="32" t="str">
        <f t="shared" si="144"/>
        <v>Yes</v>
      </c>
      <c r="CP59" s="56">
        <f t="shared" si="11"/>
        <v>0.3960611620795107</v>
      </c>
    </row>
    <row r="60" spans="1:94" x14ac:dyDescent="0.2">
      <c r="A60" s="30">
        <v>45962</v>
      </c>
      <c r="B60" s="32" t="s">
        <v>67</v>
      </c>
      <c r="C60" s="32" t="s">
        <v>181</v>
      </c>
      <c r="D60" s="32" t="s">
        <v>65</v>
      </c>
      <c r="E60" s="33">
        <v>5</v>
      </c>
      <c r="F60" s="33" t="s">
        <v>59</v>
      </c>
      <c r="G60" s="33" t="s">
        <v>60</v>
      </c>
      <c r="H60" s="32" t="s">
        <v>70</v>
      </c>
      <c r="I60" s="32">
        <v>8</v>
      </c>
      <c r="J60" s="32">
        <v>4</v>
      </c>
      <c r="K60" s="32" t="s">
        <v>187</v>
      </c>
      <c r="L60" s="33">
        <v>2.5</v>
      </c>
      <c r="M60" s="35" t="s">
        <v>188</v>
      </c>
      <c r="N60" s="32" t="s">
        <v>5</v>
      </c>
      <c r="R60" s="33">
        <v>3.4</v>
      </c>
      <c r="S60" s="32" t="s">
        <v>62</v>
      </c>
      <c r="T60" s="33" t="str">
        <f t="shared" si="64"/>
        <v>0.00</v>
      </c>
      <c r="U60" s="33">
        <f t="shared" si="237"/>
        <v>-2.5</v>
      </c>
      <c r="V60" s="25">
        <f t="shared" si="238"/>
        <v>72.06</v>
      </c>
      <c r="W60" s="25">
        <f t="shared" si="239"/>
        <v>166</v>
      </c>
      <c r="X60" s="36">
        <f t="shared" si="240"/>
        <v>0.43409638554216867</v>
      </c>
      <c r="Y60" s="26">
        <f t="shared" si="241"/>
        <v>0.72060000000000002</v>
      </c>
      <c r="Z60" s="27">
        <f t="shared" si="242"/>
        <v>7206</v>
      </c>
      <c r="AA60" s="32" t="s">
        <v>61</v>
      </c>
      <c r="AE60" s="33">
        <f t="shared" si="3"/>
        <v>5.0999999999999996</v>
      </c>
      <c r="AH60" s="33">
        <v>5.01</v>
      </c>
      <c r="AR60" s="32" t="s">
        <v>57</v>
      </c>
      <c r="AS60" s="33">
        <v>3.4</v>
      </c>
      <c r="BG60" s="33">
        <f t="shared" si="107"/>
        <v>10.024999999999999</v>
      </c>
      <c r="BH60" s="33">
        <f t="shared" si="13"/>
        <v>4.6891999999999996</v>
      </c>
      <c r="BK60" s="33">
        <v>5.0999999999999996</v>
      </c>
      <c r="BM60" s="32">
        <v>34</v>
      </c>
      <c r="BN60" s="32">
        <v>21</v>
      </c>
      <c r="BO60" s="44">
        <f t="shared" si="14"/>
        <v>0.61764705882352944</v>
      </c>
      <c r="BP60" s="33">
        <f t="shared" si="15"/>
        <v>8.5</v>
      </c>
      <c r="BQ60" s="33" t="s">
        <v>591</v>
      </c>
      <c r="BR60" s="33" t="s">
        <v>606</v>
      </c>
      <c r="BS60" s="33"/>
      <c r="BT60" s="32" t="s">
        <v>254</v>
      </c>
      <c r="BU60" s="32" t="s">
        <v>239</v>
      </c>
      <c r="BV60" s="32">
        <v>1600</v>
      </c>
      <c r="BW60" s="32" t="s">
        <v>435</v>
      </c>
      <c r="BX60" s="32" t="s">
        <v>486</v>
      </c>
      <c r="BY60" s="32">
        <v>11</v>
      </c>
      <c r="BZ60" s="33" t="str">
        <f t="shared" si="20"/>
        <v>0.00</v>
      </c>
      <c r="CA60" s="33">
        <f t="shared" si="33"/>
        <v>-2.5</v>
      </c>
      <c r="CB60" s="33">
        <f t="shared" si="21"/>
        <v>65.36</v>
      </c>
      <c r="CC60" s="56">
        <f t="shared" si="6"/>
        <v>0.39373493975903612</v>
      </c>
      <c r="CD60" s="33" t="str">
        <f t="shared" si="194"/>
        <v>0.00</v>
      </c>
      <c r="CE60" s="33">
        <f t="shared" si="23"/>
        <v>-2.5</v>
      </c>
      <c r="CF60" s="33">
        <f t="shared" si="24"/>
        <v>62.789999999999992</v>
      </c>
      <c r="CG60" s="33" t="str">
        <f t="shared" si="25"/>
        <v>0.00</v>
      </c>
      <c r="CH60" s="33">
        <f t="shared" si="32"/>
        <v>-2.5</v>
      </c>
      <c r="CI60" s="33">
        <f t="shared" si="151"/>
        <v>62.256</v>
      </c>
      <c r="CJ60" s="33">
        <f t="shared" si="7"/>
        <v>-2.5</v>
      </c>
      <c r="CK60" s="33">
        <f t="shared" si="8"/>
        <v>-5</v>
      </c>
      <c r="CL60" s="33">
        <f t="shared" si="17"/>
        <v>-5</v>
      </c>
      <c r="CM60" s="33">
        <f t="shared" si="9"/>
        <v>-2.5</v>
      </c>
      <c r="CN60" s="33"/>
      <c r="CO60" s="32" t="str">
        <f t="shared" si="144"/>
        <v>Yes</v>
      </c>
      <c r="CP60" s="56">
        <f t="shared" si="11"/>
        <v>0.37503614457831325</v>
      </c>
    </row>
    <row r="61" spans="1:94" x14ac:dyDescent="0.2">
      <c r="A61" s="30">
        <v>45962</v>
      </c>
      <c r="B61" s="32" t="s">
        <v>67</v>
      </c>
      <c r="C61" s="32" t="s">
        <v>191</v>
      </c>
      <c r="D61" s="32" t="s">
        <v>65</v>
      </c>
      <c r="E61" s="32">
        <v>7.52</v>
      </c>
      <c r="F61" s="33" t="s">
        <v>59</v>
      </c>
      <c r="G61" s="33" t="s">
        <v>60</v>
      </c>
      <c r="H61" s="32" t="s">
        <v>77</v>
      </c>
      <c r="I61" s="32">
        <v>9</v>
      </c>
      <c r="J61" s="32">
        <v>1</v>
      </c>
      <c r="K61" s="40" t="s">
        <v>211</v>
      </c>
      <c r="L61" s="33">
        <v>2.5</v>
      </c>
      <c r="M61" s="35" t="s">
        <v>195</v>
      </c>
      <c r="N61" s="32" t="s">
        <v>4</v>
      </c>
      <c r="R61" s="33">
        <v>16</v>
      </c>
      <c r="S61" s="32">
        <v>2</v>
      </c>
      <c r="T61" s="33" t="str">
        <f t="shared" si="64"/>
        <v>0.00</v>
      </c>
      <c r="U61" s="33">
        <f t="shared" ref="U61:U62" si="243">-$L61+T61</f>
        <v>-2.5</v>
      </c>
      <c r="V61" s="25">
        <f t="shared" ref="V61:V62" si="244">V60+U61</f>
        <v>69.56</v>
      </c>
      <c r="W61" s="25">
        <f t="shared" ref="W61:W62" si="245">L61+W60</f>
        <v>168.5</v>
      </c>
      <c r="X61" s="36">
        <f t="shared" ref="X61:X62" si="246">SUM(V61/W61)</f>
        <v>0.41281899109792286</v>
      </c>
      <c r="Y61" s="26">
        <f t="shared" ref="Y61:Y62" si="247">V61/100</f>
        <v>0.6956</v>
      </c>
      <c r="Z61" s="27">
        <f t="shared" ref="Z61:Z62" si="248">V61*100</f>
        <v>6956</v>
      </c>
      <c r="AA61" s="32" t="s">
        <v>61</v>
      </c>
      <c r="AE61" s="33">
        <f t="shared" si="3"/>
        <v>28</v>
      </c>
      <c r="AH61" s="33">
        <v>28</v>
      </c>
      <c r="AR61" s="32" t="s">
        <v>57</v>
      </c>
      <c r="AS61" s="33">
        <v>16</v>
      </c>
      <c r="BG61" s="33">
        <f t="shared" si="107"/>
        <v>67.5</v>
      </c>
      <c r="BH61" s="33">
        <f t="shared" si="13"/>
        <v>25.84</v>
      </c>
      <c r="BK61" s="33">
        <v>25.1</v>
      </c>
      <c r="BM61" s="32">
        <v>35</v>
      </c>
      <c r="BN61" s="32">
        <v>22</v>
      </c>
      <c r="BO61" s="44">
        <f t="shared" si="14"/>
        <v>0.62857142857142856</v>
      </c>
      <c r="BP61" s="33">
        <f t="shared" si="15"/>
        <v>40</v>
      </c>
      <c r="BQ61" s="33" t="s">
        <v>591</v>
      </c>
      <c r="BR61" s="33" t="s">
        <v>605</v>
      </c>
      <c r="BS61" s="33"/>
      <c r="BT61" s="32" t="s">
        <v>251</v>
      </c>
      <c r="BU61" s="32" t="s">
        <v>243</v>
      </c>
      <c r="BV61" s="32">
        <v>1400</v>
      </c>
      <c r="BW61" s="32" t="s">
        <v>490</v>
      </c>
      <c r="BX61" s="32" t="s">
        <v>460</v>
      </c>
      <c r="BY61" s="32">
        <v>13</v>
      </c>
      <c r="BZ61" s="33" t="str">
        <f t="shared" si="20"/>
        <v>0.00</v>
      </c>
      <c r="CA61" s="33">
        <f t="shared" si="33"/>
        <v>-2.5</v>
      </c>
      <c r="CB61" s="33">
        <f t="shared" si="21"/>
        <v>62.86</v>
      </c>
      <c r="CC61" s="56">
        <f t="shared" si="6"/>
        <v>0.37305637982195844</v>
      </c>
      <c r="CD61" s="33" t="str">
        <f t="shared" si="194"/>
        <v>0.00</v>
      </c>
      <c r="CE61" s="33">
        <f t="shared" si="23"/>
        <v>-2.5</v>
      </c>
      <c r="CF61" s="33">
        <f t="shared" si="24"/>
        <v>60.289999999999992</v>
      </c>
      <c r="CG61" s="33" t="str">
        <f t="shared" si="25"/>
        <v>0.00</v>
      </c>
      <c r="CH61" s="33">
        <f t="shared" si="32"/>
        <v>-2.5</v>
      </c>
      <c r="CI61" s="33">
        <f t="shared" si="151"/>
        <v>59.756</v>
      </c>
      <c r="CJ61" s="33">
        <f t="shared" si="7"/>
        <v>-2.5</v>
      </c>
      <c r="CK61" s="33">
        <f t="shared" si="8"/>
        <v>4.1500000000000004</v>
      </c>
      <c r="CL61" s="33">
        <f t="shared" si="17"/>
        <v>3.8180000000000005</v>
      </c>
      <c r="CM61" s="33">
        <f t="shared" si="9"/>
        <v>-2.5</v>
      </c>
      <c r="CN61" s="33"/>
      <c r="CO61" s="32" t="str">
        <f t="shared" si="144"/>
        <v>Yes</v>
      </c>
      <c r="CP61" s="56">
        <f t="shared" si="11"/>
        <v>0.35463501483679527</v>
      </c>
    </row>
    <row r="62" spans="1:94" x14ac:dyDescent="0.2">
      <c r="A62" s="30">
        <v>45962</v>
      </c>
      <c r="B62" s="32" t="s">
        <v>67</v>
      </c>
      <c r="C62" s="32" t="s">
        <v>191</v>
      </c>
      <c r="D62" s="32" t="s">
        <v>65</v>
      </c>
      <c r="E62" s="32">
        <v>7.52</v>
      </c>
      <c r="F62" s="33" t="s">
        <v>59</v>
      </c>
      <c r="G62" s="33" t="s">
        <v>60</v>
      </c>
      <c r="H62" s="32" t="s">
        <v>77</v>
      </c>
      <c r="I62" s="32">
        <v>9</v>
      </c>
      <c r="J62" s="32">
        <v>1</v>
      </c>
      <c r="K62" s="39" t="s">
        <v>211</v>
      </c>
      <c r="L62" s="33">
        <v>2.5</v>
      </c>
      <c r="M62" s="35" t="s">
        <v>195</v>
      </c>
      <c r="N62" s="32" t="s">
        <v>5</v>
      </c>
      <c r="R62" s="33">
        <v>3.5</v>
      </c>
      <c r="S62" s="32">
        <v>2</v>
      </c>
      <c r="T62" s="33">
        <f t="shared" si="64"/>
        <v>8.75</v>
      </c>
      <c r="U62" s="33">
        <f t="shared" si="243"/>
        <v>6.25</v>
      </c>
      <c r="V62" s="25">
        <f t="shared" si="244"/>
        <v>75.81</v>
      </c>
      <c r="W62" s="25">
        <f t="shared" si="245"/>
        <v>171</v>
      </c>
      <c r="X62" s="36">
        <f t="shared" si="246"/>
        <v>0.44333333333333336</v>
      </c>
      <c r="Y62" s="26">
        <f t="shared" si="247"/>
        <v>0.7581</v>
      </c>
      <c r="Z62" s="27">
        <f t="shared" si="248"/>
        <v>7581</v>
      </c>
      <c r="AA62" s="32" t="s">
        <v>63</v>
      </c>
      <c r="AE62" s="33">
        <f t="shared" si="3"/>
        <v>3.66</v>
      </c>
      <c r="AH62" s="33">
        <v>3.66</v>
      </c>
      <c r="AR62" s="32" t="s">
        <v>57</v>
      </c>
      <c r="AS62" s="33">
        <v>3.5</v>
      </c>
      <c r="BG62" s="33">
        <f t="shared" ref="BG62:BG204" si="249">((AH62*(L62))-(L62))</f>
        <v>6.65</v>
      </c>
      <c r="BH62" s="33">
        <f t="shared" si="13"/>
        <v>3.4472</v>
      </c>
      <c r="BK62" s="33">
        <v>3.4</v>
      </c>
      <c r="BM62" s="32">
        <v>35</v>
      </c>
      <c r="BN62" s="32">
        <v>22</v>
      </c>
      <c r="BO62" s="44">
        <f t="shared" si="14"/>
        <v>0.62857142857142856</v>
      </c>
      <c r="BP62" s="33">
        <f t="shared" si="15"/>
        <v>8.75</v>
      </c>
      <c r="BQ62" s="33" t="s">
        <v>591</v>
      </c>
      <c r="BR62" s="33" t="s">
        <v>606</v>
      </c>
      <c r="BS62" s="33"/>
      <c r="BT62" s="32" t="s">
        <v>251</v>
      </c>
      <c r="BU62" s="32" t="s">
        <v>243</v>
      </c>
      <c r="BV62" s="32">
        <v>1400</v>
      </c>
      <c r="BW62" s="32" t="s">
        <v>490</v>
      </c>
      <c r="BX62" s="32" t="s">
        <v>460</v>
      </c>
      <c r="BY62" s="32">
        <v>13</v>
      </c>
      <c r="BZ62" s="33">
        <f t="shared" si="20"/>
        <v>8.5</v>
      </c>
      <c r="CA62" s="33">
        <f t="shared" si="33"/>
        <v>6</v>
      </c>
      <c r="CB62" s="33">
        <f t="shared" si="21"/>
        <v>68.86</v>
      </c>
      <c r="CC62" s="56">
        <f t="shared" si="6"/>
        <v>0.40269005847953215</v>
      </c>
      <c r="CD62" s="33">
        <f t="shared" si="194"/>
        <v>8.6199999999999992</v>
      </c>
      <c r="CE62" s="33">
        <f t="shared" si="23"/>
        <v>6.1199999999999992</v>
      </c>
      <c r="CF62" s="33">
        <f t="shared" si="24"/>
        <v>66.41</v>
      </c>
      <c r="CG62" s="33">
        <f t="shared" si="25"/>
        <v>8.6199999999999992</v>
      </c>
      <c r="CH62" s="33">
        <f t="shared" si="32"/>
        <v>6.3180000000000005</v>
      </c>
      <c r="CI62" s="33">
        <f t="shared" si="151"/>
        <v>66.073999999999998</v>
      </c>
      <c r="CJ62" s="33">
        <f t="shared" si="7"/>
        <v>6.65</v>
      </c>
      <c r="CK62" s="33">
        <f t="shared" si="8"/>
        <v>4.1500000000000004</v>
      </c>
      <c r="CL62" s="33">
        <f t="shared" si="17"/>
        <v>3.8180000000000005</v>
      </c>
      <c r="CM62" s="33">
        <f t="shared" si="9"/>
        <v>6.3180000000000005</v>
      </c>
      <c r="CN62" s="33"/>
      <c r="CO62" s="32" t="str">
        <f t="shared" si="144"/>
        <v>Yes</v>
      </c>
      <c r="CP62" s="56">
        <f t="shared" si="11"/>
        <v>0.38639766081871346</v>
      </c>
    </row>
    <row r="63" spans="1:94" x14ac:dyDescent="0.2">
      <c r="A63" s="30">
        <v>45967</v>
      </c>
      <c r="B63" s="32" t="s">
        <v>67</v>
      </c>
      <c r="C63" s="32" t="s">
        <v>196</v>
      </c>
      <c r="D63" s="32" t="s">
        <v>89</v>
      </c>
      <c r="E63" s="33">
        <v>2.1</v>
      </c>
      <c r="F63" s="33" t="s">
        <v>59</v>
      </c>
      <c r="G63" s="33" t="s">
        <v>60</v>
      </c>
      <c r="H63" s="32" t="s">
        <v>70</v>
      </c>
      <c r="I63" s="32">
        <v>3</v>
      </c>
      <c r="J63" s="32">
        <v>2</v>
      </c>
      <c r="K63" s="39" t="s">
        <v>197</v>
      </c>
      <c r="L63" s="33">
        <v>6</v>
      </c>
      <c r="M63" s="35" t="s">
        <v>199</v>
      </c>
      <c r="N63" s="32" t="s">
        <v>4</v>
      </c>
      <c r="R63" s="33">
        <v>4.5</v>
      </c>
      <c r="S63" s="32">
        <v>1</v>
      </c>
      <c r="T63" s="33">
        <f t="shared" si="64"/>
        <v>27</v>
      </c>
      <c r="U63" s="33">
        <f t="shared" ref="U63" si="250">-$L63+T63</f>
        <v>21</v>
      </c>
      <c r="V63" s="25">
        <f t="shared" ref="V63" si="251">V62+U63</f>
        <v>96.81</v>
      </c>
      <c r="W63" s="25">
        <f t="shared" ref="W63" si="252">L63+W62</f>
        <v>177</v>
      </c>
      <c r="X63" s="36">
        <f t="shared" ref="X63" si="253">SUM(V63/W63)</f>
        <v>0.54694915254237286</v>
      </c>
      <c r="Y63" s="26">
        <f t="shared" ref="Y63" si="254">V63/100</f>
        <v>0.96810000000000007</v>
      </c>
      <c r="Z63" s="27">
        <f t="shared" ref="Z63" si="255">V63*100</f>
        <v>9681</v>
      </c>
      <c r="AA63" s="32" t="s">
        <v>63</v>
      </c>
      <c r="AE63" s="33">
        <f t="shared" si="3"/>
        <v>4.5</v>
      </c>
      <c r="AH63" s="33">
        <v>4.3</v>
      </c>
      <c r="AR63" s="32" t="s">
        <v>57</v>
      </c>
      <c r="AS63" s="33">
        <v>4.5</v>
      </c>
      <c r="BG63" s="33">
        <f t="shared" si="249"/>
        <v>19.799999999999997</v>
      </c>
      <c r="BH63" s="33">
        <f t="shared" si="13"/>
        <v>4.0359999999999996</v>
      </c>
      <c r="BK63" s="33">
        <v>3.9</v>
      </c>
      <c r="BM63" s="32">
        <v>36</v>
      </c>
      <c r="BN63" s="32">
        <v>23</v>
      </c>
      <c r="BO63" s="44">
        <f t="shared" si="14"/>
        <v>0.63888888888888884</v>
      </c>
      <c r="BP63" s="33">
        <f t="shared" si="15"/>
        <v>27</v>
      </c>
      <c r="BQ63" s="33" t="s">
        <v>598</v>
      </c>
      <c r="BR63" s="33"/>
      <c r="BS63" s="33" t="s">
        <v>327</v>
      </c>
      <c r="BT63" s="32" t="s">
        <v>249</v>
      </c>
      <c r="BU63" s="32" t="s">
        <v>353</v>
      </c>
      <c r="BV63" s="32">
        <v>1600</v>
      </c>
      <c r="BW63" s="32" t="s">
        <v>435</v>
      </c>
      <c r="BX63" s="32" t="s">
        <v>460</v>
      </c>
      <c r="BY63" s="32">
        <v>9</v>
      </c>
      <c r="BZ63" s="33">
        <f t="shared" si="20"/>
        <v>23.4</v>
      </c>
      <c r="CA63" s="33">
        <f t="shared" si="33"/>
        <v>17.399999999999999</v>
      </c>
      <c r="CB63" s="33">
        <f t="shared" si="21"/>
        <v>86.259999999999991</v>
      </c>
      <c r="CC63" s="56">
        <f t="shared" si="6"/>
        <v>0.48734463276836154</v>
      </c>
      <c r="CD63" s="33">
        <f t="shared" si="194"/>
        <v>24.22</v>
      </c>
      <c r="CE63" s="33">
        <f t="shared" si="23"/>
        <v>18.22</v>
      </c>
      <c r="CF63" s="33">
        <f t="shared" si="24"/>
        <v>84.63</v>
      </c>
      <c r="CG63" s="33">
        <f t="shared" si="25"/>
        <v>24.22</v>
      </c>
      <c r="CH63" s="33">
        <f t="shared" si="32"/>
        <v>18.335999999999999</v>
      </c>
      <c r="CI63" s="33">
        <f t="shared" si="151"/>
        <v>84.41</v>
      </c>
      <c r="CJ63" s="33">
        <f t="shared" si="7"/>
        <v>19.799999999999997</v>
      </c>
      <c r="CK63" s="33">
        <f t="shared" si="8"/>
        <v>18.299999999999997</v>
      </c>
      <c r="CL63" s="33">
        <f t="shared" si="17"/>
        <v>16.835999999999999</v>
      </c>
      <c r="CM63" s="33">
        <f t="shared" si="9"/>
        <v>18.335999999999999</v>
      </c>
      <c r="CN63" s="33"/>
      <c r="CO63" s="32" t="str">
        <f t="shared" si="144"/>
        <v>Yes</v>
      </c>
      <c r="CP63" s="56">
        <f t="shared" si="11"/>
        <v>0.47689265536723163</v>
      </c>
    </row>
    <row r="64" spans="1:94" x14ac:dyDescent="0.2">
      <c r="A64" s="30">
        <v>45967</v>
      </c>
      <c r="B64" s="32" t="s">
        <v>67</v>
      </c>
      <c r="C64" s="32" t="s">
        <v>196</v>
      </c>
      <c r="D64" s="32" t="s">
        <v>89</v>
      </c>
      <c r="E64" s="33">
        <v>2.1</v>
      </c>
      <c r="F64" s="33" t="s">
        <v>59</v>
      </c>
      <c r="G64" s="33" t="s">
        <v>60</v>
      </c>
      <c r="H64" s="32" t="s">
        <v>70</v>
      </c>
      <c r="I64" s="32">
        <v>3</v>
      </c>
      <c r="J64" s="32">
        <v>1</v>
      </c>
      <c r="K64" s="41" t="s">
        <v>198</v>
      </c>
      <c r="L64" s="33">
        <v>1.5</v>
      </c>
      <c r="M64" s="35" t="s">
        <v>199</v>
      </c>
      <c r="N64" s="32" t="s">
        <v>4</v>
      </c>
      <c r="R64" s="33">
        <v>4.5999999999999996</v>
      </c>
      <c r="S64" s="32">
        <v>4</v>
      </c>
      <c r="T64" s="33" t="str">
        <f t="shared" si="64"/>
        <v>0.00</v>
      </c>
      <c r="U64" s="33">
        <f t="shared" ref="U64" si="256">-$L64+T64</f>
        <v>-1.5</v>
      </c>
      <c r="V64" s="25">
        <f t="shared" ref="V64" si="257">V63+U64</f>
        <v>95.31</v>
      </c>
      <c r="W64" s="25">
        <f t="shared" ref="W64" si="258">L64+W63</f>
        <v>178.5</v>
      </c>
      <c r="X64" s="36">
        <f t="shared" ref="X64" si="259">SUM(V64/W64)</f>
        <v>0.53394957983193281</v>
      </c>
      <c r="Y64" s="26">
        <f t="shared" ref="Y64" si="260">V64/100</f>
        <v>0.95310000000000006</v>
      </c>
      <c r="Z64" s="27">
        <f t="shared" ref="Z64" si="261">V64*100</f>
        <v>9531</v>
      </c>
      <c r="AA64" s="32" t="s">
        <v>61</v>
      </c>
      <c r="AE64" s="33">
        <f t="shared" si="3"/>
        <v>5.98</v>
      </c>
      <c r="AH64" s="33">
        <v>5.98</v>
      </c>
      <c r="AR64" s="32" t="s">
        <v>57</v>
      </c>
      <c r="AS64" s="33">
        <v>4.5999999999999996</v>
      </c>
      <c r="BG64" s="33">
        <f t="shared" si="249"/>
        <v>7.4700000000000006</v>
      </c>
      <c r="BH64" s="33">
        <f t="shared" si="13"/>
        <v>5.5816000000000008</v>
      </c>
      <c r="BK64" s="33">
        <v>5.9</v>
      </c>
      <c r="BM64" s="32">
        <v>36</v>
      </c>
      <c r="BN64" s="32">
        <v>23</v>
      </c>
      <c r="BO64" s="44">
        <f t="shared" si="14"/>
        <v>0.63888888888888884</v>
      </c>
      <c r="BP64" s="33">
        <f t="shared" si="15"/>
        <v>6.8999999999999995</v>
      </c>
      <c r="BQ64" s="33" t="s">
        <v>598</v>
      </c>
      <c r="BR64" s="33"/>
      <c r="BS64" s="33" t="s">
        <v>328</v>
      </c>
      <c r="BT64" s="32" t="s">
        <v>249</v>
      </c>
      <c r="BU64" s="32" t="s">
        <v>353</v>
      </c>
      <c r="BV64" s="32">
        <v>1600</v>
      </c>
      <c r="BW64" s="32" t="s">
        <v>435</v>
      </c>
      <c r="BX64" s="32" t="s">
        <v>460</v>
      </c>
      <c r="BY64" s="32">
        <v>9</v>
      </c>
      <c r="BZ64" s="33" t="str">
        <f t="shared" si="20"/>
        <v>0.00</v>
      </c>
      <c r="CA64" s="33">
        <f t="shared" si="33"/>
        <v>-1.5</v>
      </c>
      <c r="CB64" s="33">
        <f t="shared" si="21"/>
        <v>84.759999999999991</v>
      </c>
      <c r="CC64" s="56">
        <f t="shared" si="6"/>
        <v>0.47484593837535011</v>
      </c>
      <c r="CD64" s="33" t="str">
        <f t="shared" si="194"/>
        <v>0.00</v>
      </c>
      <c r="CE64" s="33">
        <f t="shared" si="23"/>
        <v>-1.5</v>
      </c>
      <c r="CF64" s="33">
        <f t="shared" si="24"/>
        <v>83.13</v>
      </c>
      <c r="CG64" s="33" t="str">
        <f t="shared" si="25"/>
        <v>0.00</v>
      </c>
      <c r="CH64" s="33">
        <f t="shared" si="32"/>
        <v>-1.5</v>
      </c>
      <c r="CI64" s="33">
        <f t="shared" si="151"/>
        <v>82.91</v>
      </c>
      <c r="CJ64" s="33">
        <f t="shared" si="7"/>
        <v>-1.5</v>
      </c>
      <c r="CK64" s="33">
        <f t="shared" si="8"/>
        <v>18.299999999999997</v>
      </c>
      <c r="CL64" s="33">
        <f t="shared" si="17"/>
        <v>16.835999999999999</v>
      </c>
      <c r="CM64" s="33">
        <f t="shared" si="9"/>
        <v>-1.5</v>
      </c>
      <c r="CN64" s="33"/>
      <c r="CO64" s="32" t="str">
        <f t="shared" si="144"/>
        <v>Yes</v>
      </c>
      <c r="CP64" s="56">
        <f t="shared" si="11"/>
        <v>0.46448179271708684</v>
      </c>
    </row>
    <row r="65" spans="1:94" x14ac:dyDescent="0.2">
      <c r="A65" s="30">
        <v>45967</v>
      </c>
      <c r="B65" s="32" t="s">
        <v>67</v>
      </c>
      <c r="C65" s="32" t="s">
        <v>203</v>
      </c>
      <c r="D65" s="32" t="s">
        <v>89</v>
      </c>
      <c r="E65" s="33">
        <v>5.0999999999999996</v>
      </c>
      <c r="F65" s="33" t="s">
        <v>59</v>
      </c>
      <c r="G65" s="33" t="s">
        <v>60</v>
      </c>
      <c r="H65" s="32" t="s">
        <v>70</v>
      </c>
      <c r="I65" s="32">
        <v>8</v>
      </c>
      <c r="J65" s="32">
        <v>2</v>
      </c>
      <c r="K65" s="40" t="s">
        <v>200</v>
      </c>
      <c r="L65" s="33">
        <v>5</v>
      </c>
      <c r="M65" s="35" t="s">
        <v>202</v>
      </c>
      <c r="N65" s="32" t="s">
        <v>4</v>
      </c>
      <c r="R65" s="33">
        <v>8.5</v>
      </c>
      <c r="S65" s="32">
        <v>2</v>
      </c>
      <c r="T65" s="33" t="str">
        <f t="shared" si="64"/>
        <v>0.00</v>
      </c>
      <c r="U65" s="33">
        <f t="shared" ref="U65:U66" si="262">-$L65+T65</f>
        <v>-5</v>
      </c>
      <c r="V65" s="25">
        <f t="shared" ref="V65:V66" si="263">V64+U65</f>
        <v>90.31</v>
      </c>
      <c r="W65" s="25">
        <f t="shared" ref="W65:W66" si="264">L65+W64</f>
        <v>183.5</v>
      </c>
      <c r="X65" s="36">
        <f t="shared" ref="X65:X66" si="265">SUM(V65/W65)</f>
        <v>0.49215258855585831</v>
      </c>
      <c r="Y65" s="26">
        <f t="shared" ref="Y65:Y66" si="266">V65/100</f>
        <v>0.90310000000000001</v>
      </c>
      <c r="Z65" s="27">
        <f t="shared" ref="Z65:Z66" si="267">V65*100</f>
        <v>9031</v>
      </c>
      <c r="AA65" s="32" t="s">
        <v>61</v>
      </c>
      <c r="AE65" s="33">
        <f t="shared" si="3"/>
        <v>9.6</v>
      </c>
      <c r="AH65" s="33">
        <v>9.6</v>
      </c>
      <c r="AR65" s="32" t="s">
        <v>57</v>
      </c>
      <c r="AS65" s="33">
        <v>8.5</v>
      </c>
      <c r="BG65" s="33">
        <f t="shared" si="249"/>
        <v>43</v>
      </c>
      <c r="BH65" s="33">
        <f t="shared" si="13"/>
        <v>8.911999999999999</v>
      </c>
      <c r="BK65" s="33">
        <v>8.3000000000000007</v>
      </c>
      <c r="BM65" s="32">
        <v>37</v>
      </c>
      <c r="BN65" s="32">
        <v>23</v>
      </c>
      <c r="BO65" s="44">
        <f t="shared" si="14"/>
        <v>0.6216216216216216</v>
      </c>
      <c r="BP65" s="33">
        <f t="shared" si="15"/>
        <v>42.5</v>
      </c>
      <c r="BQ65" s="33" t="s">
        <v>603</v>
      </c>
      <c r="BR65" s="33"/>
      <c r="BS65" s="33" t="s">
        <v>335</v>
      </c>
      <c r="BT65" s="32" t="s">
        <v>248</v>
      </c>
      <c r="BU65" s="32" t="s">
        <v>239</v>
      </c>
      <c r="BV65" s="32">
        <v>2500</v>
      </c>
      <c r="BW65" s="32" t="s">
        <v>435</v>
      </c>
      <c r="BX65" s="32" t="s">
        <v>460</v>
      </c>
      <c r="BY65" s="32">
        <v>13</v>
      </c>
      <c r="BZ65" s="33" t="str">
        <f t="shared" si="20"/>
        <v>0.00</v>
      </c>
      <c r="CA65" s="33">
        <f t="shared" si="33"/>
        <v>-5</v>
      </c>
      <c r="CB65" s="33">
        <f t="shared" si="21"/>
        <v>79.759999999999991</v>
      </c>
      <c r="CC65" s="56">
        <f t="shared" si="6"/>
        <v>0.43465940054495905</v>
      </c>
      <c r="CD65" s="33" t="str">
        <f t="shared" si="194"/>
        <v>0.00</v>
      </c>
      <c r="CE65" s="33">
        <f t="shared" si="23"/>
        <v>-5</v>
      </c>
      <c r="CF65" s="33">
        <f t="shared" si="24"/>
        <v>78.13</v>
      </c>
      <c r="CG65" s="33" t="str">
        <f t="shared" si="25"/>
        <v>0.00</v>
      </c>
      <c r="CH65" s="33">
        <f t="shared" si="32"/>
        <v>-5</v>
      </c>
      <c r="CI65" s="33">
        <f t="shared" si="151"/>
        <v>77.91</v>
      </c>
      <c r="CJ65" s="33">
        <f t="shared" si="7"/>
        <v>-5</v>
      </c>
      <c r="CK65" s="33">
        <f t="shared" si="8"/>
        <v>-10</v>
      </c>
      <c r="CL65" s="33">
        <f t="shared" si="17"/>
        <v>-10</v>
      </c>
      <c r="CM65" s="33">
        <f t="shared" si="9"/>
        <v>-5</v>
      </c>
      <c r="CN65" s="33"/>
      <c r="CO65" s="32" t="str">
        <f t="shared" si="144"/>
        <v>Yes</v>
      </c>
      <c r="CP65" s="56">
        <f t="shared" si="11"/>
        <v>0.42457765667574932</v>
      </c>
    </row>
    <row r="66" spans="1:94" x14ac:dyDescent="0.2">
      <c r="A66" s="30">
        <v>45967</v>
      </c>
      <c r="B66" s="32" t="s">
        <v>67</v>
      </c>
      <c r="C66" s="32" t="s">
        <v>203</v>
      </c>
      <c r="D66" s="32" t="s">
        <v>89</v>
      </c>
      <c r="E66" s="33">
        <v>5.0999999999999996</v>
      </c>
      <c r="F66" s="33" t="s">
        <v>59</v>
      </c>
      <c r="G66" s="33" t="s">
        <v>60</v>
      </c>
      <c r="H66" s="32" t="s">
        <v>70</v>
      </c>
      <c r="I66" s="32">
        <v>8</v>
      </c>
      <c r="J66" s="32">
        <v>1</v>
      </c>
      <c r="K66" s="32" t="s">
        <v>201</v>
      </c>
      <c r="L66" s="33">
        <v>5</v>
      </c>
      <c r="M66" s="35" t="s">
        <v>202</v>
      </c>
      <c r="N66" s="32" t="s">
        <v>4</v>
      </c>
      <c r="R66" s="33">
        <v>1.8</v>
      </c>
      <c r="S66" s="32" t="s">
        <v>62</v>
      </c>
      <c r="T66" s="33" t="str">
        <f t="shared" si="64"/>
        <v>0.00</v>
      </c>
      <c r="U66" s="33">
        <f t="shared" si="262"/>
        <v>-5</v>
      </c>
      <c r="V66" s="25">
        <f t="shared" si="263"/>
        <v>85.31</v>
      </c>
      <c r="W66" s="25">
        <f t="shared" si="264"/>
        <v>188.5</v>
      </c>
      <c r="X66" s="36">
        <f t="shared" si="265"/>
        <v>0.45257294429708222</v>
      </c>
      <c r="Y66" s="26">
        <f t="shared" si="266"/>
        <v>0.85309999999999997</v>
      </c>
      <c r="Z66" s="27">
        <f t="shared" si="267"/>
        <v>8531</v>
      </c>
      <c r="AA66" s="32" t="s">
        <v>61</v>
      </c>
      <c r="AE66" s="33">
        <f t="shared" ref="AE66" si="268">MAX(AS66, AH66, BK66)</f>
        <v>2.06</v>
      </c>
      <c r="AH66" s="33">
        <v>2.06</v>
      </c>
      <c r="AR66" s="32" t="s">
        <v>57</v>
      </c>
      <c r="AS66" s="33">
        <v>1.8</v>
      </c>
      <c r="BG66" s="33">
        <f t="shared" si="249"/>
        <v>5.3000000000000007</v>
      </c>
      <c r="BH66" s="33">
        <f t="shared" si="13"/>
        <v>1.9752000000000001</v>
      </c>
      <c r="BK66" s="33">
        <v>1.8</v>
      </c>
      <c r="BM66" s="32">
        <v>37</v>
      </c>
      <c r="BN66" s="32">
        <v>23</v>
      </c>
      <c r="BO66" s="44">
        <f t="shared" si="14"/>
        <v>0.6216216216216216</v>
      </c>
      <c r="BP66" s="33">
        <f t="shared" si="15"/>
        <v>9</v>
      </c>
      <c r="BQ66" s="33" t="s">
        <v>603</v>
      </c>
      <c r="BR66" s="33"/>
      <c r="BS66" s="33" t="s">
        <v>335</v>
      </c>
      <c r="BT66" s="32" t="s">
        <v>248</v>
      </c>
      <c r="BU66" s="32" t="s">
        <v>239</v>
      </c>
      <c r="BV66" s="32">
        <v>2500</v>
      </c>
      <c r="BW66" s="32" t="s">
        <v>435</v>
      </c>
      <c r="BX66" s="32" t="s">
        <v>460</v>
      </c>
      <c r="BY66" s="32">
        <v>13</v>
      </c>
      <c r="BZ66" s="33" t="str">
        <f t="shared" si="20"/>
        <v>0.00</v>
      </c>
      <c r="CA66" s="33">
        <f t="shared" si="33"/>
        <v>-5</v>
      </c>
      <c r="CB66" s="33">
        <f t="shared" si="21"/>
        <v>74.759999999999991</v>
      </c>
      <c r="CC66" s="56">
        <f t="shared" si="6"/>
        <v>0.39660477453580895</v>
      </c>
      <c r="CD66" s="33" t="str">
        <f t="shared" si="194"/>
        <v>0.00</v>
      </c>
      <c r="CE66" s="33">
        <f t="shared" si="23"/>
        <v>-5</v>
      </c>
      <c r="CF66" s="33">
        <f t="shared" si="24"/>
        <v>73.13</v>
      </c>
      <c r="CG66" s="33" t="str">
        <f t="shared" si="25"/>
        <v>0.00</v>
      </c>
      <c r="CH66" s="33">
        <f t="shared" si="32"/>
        <v>-5</v>
      </c>
      <c r="CI66" s="33">
        <f t="shared" si="151"/>
        <v>72.91</v>
      </c>
      <c r="CJ66" s="33">
        <f t="shared" si="7"/>
        <v>-5</v>
      </c>
      <c r="CK66" s="33">
        <f t="shared" si="8"/>
        <v>-10</v>
      </c>
      <c r="CL66" s="33">
        <f t="shared" si="17"/>
        <v>-10</v>
      </c>
      <c r="CM66" s="33">
        <f t="shared" si="9"/>
        <v>-5</v>
      </c>
      <c r="CN66" s="33"/>
      <c r="CO66" s="32" t="str">
        <f t="shared" si="144"/>
        <v>Yes</v>
      </c>
      <c r="CP66" s="56">
        <f t="shared" si="11"/>
        <v>0.38679045092838193</v>
      </c>
    </row>
    <row r="67" spans="1:94" x14ac:dyDescent="0.2">
      <c r="A67" s="30">
        <v>45969</v>
      </c>
      <c r="B67" s="32" t="s">
        <v>67</v>
      </c>
      <c r="C67" s="32" t="s">
        <v>204</v>
      </c>
      <c r="D67" s="32" t="s">
        <v>65</v>
      </c>
      <c r="E67" s="33">
        <v>3.3</v>
      </c>
      <c r="F67" s="33" t="s">
        <v>59</v>
      </c>
      <c r="G67" s="33" t="s">
        <v>60</v>
      </c>
      <c r="H67" s="32" t="s">
        <v>73</v>
      </c>
      <c r="I67" s="32">
        <v>6</v>
      </c>
      <c r="J67" s="32">
        <v>1</v>
      </c>
      <c r="K67" s="39" t="s">
        <v>205</v>
      </c>
      <c r="L67" s="33">
        <v>5</v>
      </c>
      <c r="M67" s="35" t="s">
        <v>206</v>
      </c>
      <c r="N67" s="32" t="s">
        <v>4</v>
      </c>
      <c r="R67" s="33">
        <v>3.6</v>
      </c>
      <c r="S67" s="32">
        <v>1</v>
      </c>
      <c r="T67" s="33">
        <f t="shared" si="64"/>
        <v>18</v>
      </c>
      <c r="U67" s="33">
        <f t="shared" ref="U67" si="269">-$L67+T67</f>
        <v>13</v>
      </c>
      <c r="V67" s="25">
        <f t="shared" ref="V67" si="270">V66+U67</f>
        <v>98.31</v>
      </c>
      <c r="W67" s="25">
        <f t="shared" ref="W67" si="271">L67+W66</f>
        <v>193.5</v>
      </c>
      <c r="X67" s="36">
        <f t="shared" ref="X67" si="272">SUM(V67/W67)</f>
        <v>0.50806201550387597</v>
      </c>
      <c r="Y67" s="26">
        <f t="shared" ref="Y67" si="273">V67/100</f>
        <v>0.98309999999999997</v>
      </c>
      <c r="Z67" s="27">
        <f t="shared" ref="Z67" si="274">V67*100</f>
        <v>9831</v>
      </c>
      <c r="AA67" s="32" t="s">
        <v>63</v>
      </c>
      <c r="AE67" s="33">
        <f t="shared" ref="AE67" si="275">MAX(AS67, AH67, BK67)</f>
        <v>3.6</v>
      </c>
      <c r="AH67" s="33">
        <v>3</v>
      </c>
      <c r="AR67" s="32" t="s">
        <v>57</v>
      </c>
      <c r="AS67" s="33">
        <v>3.6</v>
      </c>
      <c r="BG67" s="33">
        <f t="shared" si="249"/>
        <v>10</v>
      </c>
      <c r="BH67" s="33">
        <f t="shared" si="13"/>
        <v>2.84</v>
      </c>
      <c r="BK67" s="33">
        <v>2.8</v>
      </c>
      <c r="BM67" s="32">
        <v>38</v>
      </c>
      <c r="BN67" s="32">
        <v>24</v>
      </c>
      <c r="BO67" s="44">
        <f t="shared" ref="BO67:BO78" si="276">BN67/BM67</f>
        <v>0.63157894736842102</v>
      </c>
      <c r="BP67" s="33">
        <f t="shared" si="15"/>
        <v>18</v>
      </c>
      <c r="BQ67" s="33" t="s">
        <v>597</v>
      </c>
      <c r="BR67" s="33"/>
      <c r="BS67" s="33"/>
      <c r="BT67" s="32" t="s">
        <v>247</v>
      </c>
      <c r="BU67" s="32" t="s">
        <v>243</v>
      </c>
      <c r="BV67" s="32">
        <v>1100</v>
      </c>
      <c r="BW67" s="32" t="s">
        <v>459</v>
      </c>
      <c r="BX67" s="32" t="s">
        <v>460</v>
      </c>
      <c r="BY67" s="32">
        <v>12</v>
      </c>
      <c r="BZ67" s="33">
        <f t="shared" si="20"/>
        <v>14</v>
      </c>
      <c r="CA67" s="33">
        <f t="shared" si="33"/>
        <v>9</v>
      </c>
      <c r="CB67" s="33">
        <f t="shared" si="21"/>
        <v>83.759999999999991</v>
      </c>
      <c r="CC67" s="56">
        <f t="shared" ref="CC67:CC130" si="277">CB67/W67</f>
        <v>0.43286821705426354</v>
      </c>
      <c r="CD67" s="33">
        <f t="shared" si="194"/>
        <v>14.2</v>
      </c>
      <c r="CE67" s="33">
        <f t="shared" si="23"/>
        <v>9.1999999999999993</v>
      </c>
      <c r="CF67" s="33">
        <f t="shared" si="24"/>
        <v>82.33</v>
      </c>
      <c r="CG67" s="33">
        <f t="shared" si="25"/>
        <v>14.2</v>
      </c>
      <c r="CH67" s="33">
        <f t="shared" si="32"/>
        <v>9.2000000000000011</v>
      </c>
      <c r="CI67" s="33">
        <f t="shared" si="151"/>
        <v>82.11</v>
      </c>
      <c r="CJ67" s="33">
        <f t="shared" ref="CJ67:CJ130" si="278">IF(AA67="W",
   L67*(AH67-1),
   -L67
)</f>
        <v>10</v>
      </c>
      <c r="CK67" s="33">
        <f t="shared" ref="CK67:CK130" si="279">SUMIFS(
  $CJ:$CJ,
  $A:$A,$A67,
  $H:$H,$H67,
  $I:$I,$I67
)</f>
        <v>10</v>
      </c>
      <c r="CL67" s="33">
        <f t="shared" si="17"/>
        <v>9.2000000000000011</v>
      </c>
      <c r="CM67" s="33">
        <f t="shared" ref="CM67:CM130" si="280">IF(
  CK67&gt;0,
  IF(
    AA67="W",
    CJ67 - (CK67 - CL67),
    CJ67
  ),
  CJ67
)</f>
        <v>9.2000000000000011</v>
      </c>
      <c r="CN67" s="33"/>
      <c r="CO67" s="32" t="str">
        <f t="shared" ref="CO67:CO98" si="281">IF(CF67&gt;CI67,"Yes","No")</f>
        <v>Yes</v>
      </c>
      <c r="CP67" s="56">
        <f t="shared" ref="CP67:CP130" si="282">CI67/W67</f>
        <v>0.42434108527131781</v>
      </c>
    </row>
    <row r="68" spans="1:94" x14ac:dyDescent="0.2">
      <c r="A68" s="30">
        <v>45969</v>
      </c>
      <c r="B68" s="32" t="s">
        <v>67</v>
      </c>
      <c r="C68" s="32" t="s">
        <v>204</v>
      </c>
      <c r="D68" s="32" t="s">
        <v>65</v>
      </c>
      <c r="E68" s="33">
        <v>4.0999999999999996</v>
      </c>
      <c r="F68" s="33" t="s">
        <v>59</v>
      </c>
      <c r="G68" s="33" t="s">
        <v>60</v>
      </c>
      <c r="H68" s="32" t="s">
        <v>73</v>
      </c>
      <c r="I68" s="32">
        <v>7</v>
      </c>
      <c r="J68" s="32">
        <v>2</v>
      </c>
      <c r="K68" s="32" t="s">
        <v>100</v>
      </c>
      <c r="L68" s="33">
        <v>3</v>
      </c>
      <c r="M68" s="35" t="s">
        <v>207</v>
      </c>
      <c r="N68" s="32" t="s">
        <v>4</v>
      </c>
      <c r="R68" s="33">
        <v>2.9</v>
      </c>
      <c r="S68" s="32" t="s">
        <v>62</v>
      </c>
      <c r="T68" s="33" t="str">
        <f t="shared" si="64"/>
        <v>0.00</v>
      </c>
      <c r="U68" s="33">
        <f t="shared" ref="U68" si="283">-$L68+T68</f>
        <v>-3</v>
      </c>
      <c r="V68" s="25">
        <f t="shared" ref="V68" si="284">V67+U68</f>
        <v>95.31</v>
      </c>
      <c r="W68" s="25">
        <f t="shared" ref="W68" si="285">L68+W67</f>
        <v>196.5</v>
      </c>
      <c r="X68" s="36">
        <f t="shared" ref="X68" si="286">SUM(V68/W68)</f>
        <v>0.48503816793893129</v>
      </c>
      <c r="Y68" s="26">
        <f t="shared" ref="Y68" si="287">V68/100</f>
        <v>0.95310000000000006</v>
      </c>
      <c r="Z68" s="27">
        <f t="shared" ref="Z68" si="288">V68*100</f>
        <v>9531</v>
      </c>
      <c r="AA68" s="32" t="s">
        <v>61</v>
      </c>
      <c r="AE68" s="33">
        <f t="shared" ref="AE68" si="289">MAX(AS68, AH68, BK68)</f>
        <v>2.97</v>
      </c>
      <c r="AH68" s="33">
        <v>2.97</v>
      </c>
      <c r="AR68" s="32" t="s">
        <v>57</v>
      </c>
      <c r="AS68" s="33">
        <v>2.9</v>
      </c>
      <c r="BG68" s="33">
        <f t="shared" si="249"/>
        <v>5.91</v>
      </c>
      <c r="BH68" s="33">
        <f t="shared" ref="BH68:BH204" si="290">0.92*(AH68-1)+1</f>
        <v>2.8124000000000002</v>
      </c>
      <c r="BK68" s="33">
        <v>2.8</v>
      </c>
      <c r="BM68" s="32">
        <v>39</v>
      </c>
      <c r="BN68" s="32">
        <v>24</v>
      </c>
      <c r="BO68" s="44">
        <f t="shared" si="276"/>
        <v>0.61538461538461542</v>
      </c>
      <c r="BP68" s="33">
        <f t="shared" ref="BP68:BP131" si="291">L68*R68</f>
        <v>8.6999999999999993</v>
      </c>
      <c r="BQ68" s="33" t="s">
        <v>595</v>
      </c>
      <c r="BR68" s="33"/>
      <c r="BS68" s="33" t="s">
        <v>327</v>
      </c>
      <c r="BT68" s="32" t="s">
        <v>244</v>
      </c>
      <c r="BU68" s="32" t="s">
        <v>246</v>
      </c>
      <c r="BV68" s="32">
        <v>1400</v>
      </c>
      <c r="BW68" s="32" t="s">
        <v>459</v>
      </c>
      <c r="BX68" s="32" t="s">
        <v>460</v>
      </c>
      <c r="BY68" s="32">
        <v>8</v>
      </c>
      <c r="BZ68" s="33" t="str">
        <f t="shared" si="20"/>
        <v>0.00</v>
      </c>
      <c r="CA68" s="33">
        <f t="shared" si="33"/>
        <v>-3</v>
      </c>
      <c r="CB68" s="33">
        <f t="shared" si="21"/>
        <v>80.759999999999991</v>
      </c>
      <c r="CC68" s="56">
        <f t="shared" si="277"/>
        <v>0.41099236641221371</v>
      </c>
      <c r="CD68" s="33" t="str">
        <f t="shared" si="194"/>
        <v>0.00</v>
      </c>
      <c r="CE68" s="33">
        <f t="shared" ref="CE68:CE119" si="292">-$L68+CD68</f>
        <v>-3</v>
      </c>
      <c r="CF68" s="33">
        <f t="shared" si="24"/>
        <v>79.33</v>
      </c>
      <c r="CG68" s="33" t="str">
        <f t="shared" si="25"/>
        <v>0.00</v>
      </c>
      <c r="CH68" s="33">
        <f t="shared" ref="CH68:CH119" si="293">CM68</f>
        <v>-3</v>
      </c>
      <c r="CI68" s="33">
        <f t="shared" ref="CI68:CI99" si="294">CI67+CH68</f>
        <v>79.11</v>
      </c>
      <c r="CJ68" s="33">
        <f t="shared" si="278"/>
        <v>-3</v>
      </c>
      <c r="CK68" s="33">
        <f t="shared" si="279"/>
        <v>-5</v>
      </c>
      <c r="CL68" s="33">
        <f t="shared" ref="CL68:CL119" si="295">IF(CK68&gt;0, CK68*0.92, CK68)</f>
        <v>-5</v>
      </c>
      <c r="CM68" s="33">
        <f t="shared" si="280"/>
        <v>-3</v>
      </c>
      <c r="CN68" s="33"/>
      <c r="CO68" s="32" t="str">
        <f t="shared" si="281"/>
        <v>Yes</v>
      </c>
      <c r="CP68" s="56">
        <f t="shared" si="282"/>
        <v>0.40259541984732822</v>
      </c>
    </row>
    <row r="69" spans="1:94" x14ac:dyDescent="0.2">
      <c r="A69" s="30">
        <v>45969</v>
      </c>
      <c r="B69" s="32" t="s">
        <v>67</v>
      </c>
      <c r="C69" s="32" t="s">
        <v>204</v>
      </c>
      <c r="D69" s="32" t="s">
        <v>65</v>
      </c>
      <c r="E69" s="33">
        <v>4.0999999999999996</v>
      </c>
      <c r="F69" s="33" t="s">
        <v>59</v>
      </c>
      <c r="G69" s="33" t="s">
        <v>60</v>
      </c>
      <c r="H69" s="32" t="s">
        <v>73</v>
      </c>
      <c r="I69" s="32">
        <v>7</v>
      </c>
      <c r="J69" s="32">
        <v>3</v>
      </c>
      <c r="K69" s="41" t="s">
        <v>163</v>
      </c>
      <c r="L69" s="33">
        <v>2</v>
      </c>
      <c r="M69" s="35" t="s">
        <v>208</v>
      </c>
      <c r="N69" s="32" t="s">
        <v>4</v>
      </c>
      <c r="R69" s="33">
        <v>2.35</v>
      </c>
      <c r="S69" s="32">
        <v>4</v>
      </c>
      <c r="T69" s="33" t="str">
        <f t="shared" si="64"/>
        <v>0.00</v>
      </c>
      <c r="U69" s="33">
        <f t="shared" ref="U69" si="296">-$L69+T69</f>
        <v>-2</v>
      </c>
      <c r="V69" s="25">
        <f t="shared" ref="V69" si="297">V68+U69</f>
        <v>93.31</v>
      </c>
      <c r="W69" s="25">
        <f t="shared" ref="W69" si="298">L69+W68</f>
        <v>198.5</v>
      </c>
      <c r="X69" s="36">
        <f t="shared" ref="X69" si="299">SUM(V69/W69)</f>
        <v>0.47007556675062973</v>
      </c>
      <c r="Y69" s="26">
        <f t="shared" ref="Y69" si="300">V69/100</f>
        <v>0.93310000000000004</v>
      </c>
      <c r="Z69" s="27">
        <f t="shared" ref="Z69" si="301">V69*100</f>
        <v>9331</v>
      </c>
      <c r="AA69" s="32" t="s">
        <v>61</v>
      </c>
      <c r="AE69" s="33">
        <f t="shared" ref="AE69" si="302">MAX(AS69, AH69, BK69)</f>
        <v>2.5</v>
      </c>
      <c r="AH69" s="33">
        <v>2.5</v>
      </c>
      <c r="AR69" s="32" t="s">
        <v>48</v>
      </c>
      <c r="BG69" s="33">
        <f t="shared" si="249"/>
        <v>3</v>
      </c>
      <c r="BH69" s="33">
        <f t="shared" si="290"/>
        <v>2.38</v>
      </c>
      <c r="BK69" s="33">
        <v>2.35</v>
      </c>
      <c r="BM69" s="32">
        <v>39</v>
      </c>
      <c r="BN69" s="32">
        <v>24</v>
      </c>
      <c r="BO69" s="44">
        <f t="shared" si="276"/>
        <v>0.61538461538461542</v>
      </c>
      <c r="BP69" s="33">
        <f t="shared" si="291"/>
        <v>4.7</v>
      </c>
      <c r="BQ69" s="33" t="s">
        <v>595</v>
      </c>
      <c r="BR69" s="33"/>
      <c r="BS69" s="33" t="s">
        <v>328</v>
      </c>
      <c r="BT69" s="32" t="s">
        <v>244</v>
      </c>
      <c r="BU69" s="32" t="s">
        <v>246</v>
      </c>
      <c r="BV69" s="32">
        <v>1400</v>
      </c>
      <c r="BW69" s="32" t="s">
        <v>459</v>
      </c>
      <c r="BX69" s="32" t="s">
        <v>460</v>
      </c>
      <c r="BY69" s="32">
        <v>8</v>
      </c>
      <c r="BZ69" s="33" t="str">
        <f t="shared" ref="BZ69:BZ200" si="303">IF(($AA69="W"),ROUND(($L69*$BK69),2),"0.00")</f>
        <v>0.00</v>
      </c>
      <c r="CA69" s="33">
        <f t="shared" ref="CA69:CA121" si="304">-$L69+BZ69</f>
        <v>-2</v>
      </c>
      <c r="CB69" s="33">
        <f t="shared" ref="CB69:CB119" si="305">CB68+CA69</f>
        <v>78.759999999999991</v>
      </c>
      <c r="CC69" s="56">
        <f t="shared" si="277"/>
        <v>0.39677581863979844</v>
      </c>
      <c r="CD69" s="33" t="str">
        <f t="shared" si="194"/>
        <v>0.00</v>
      </c>
      <c r="CE69" s="33">
        <f t="shared" si="292"/>
        <v>-2</v>
      </c>
      <c r="CF69" s="33">
        <f t="shared" ref="CF69:CF119" si="306">CF68+CE69</f>
        <v>77.33</v>
      </c>
      <c r="CG69" s="33" t="str">
        <f t="shared" ref="CG69:CG158" si="307">IF(($AA69="W"),ROUND(($L69*$BH69),2),"0.00")</f>
        <v>0.00</v>
      </c>
      <c r="CH69" s="33">
        <f t="shared" si="293"/>
        <v>-2</v>
      </c>
      <c r="CI69" s="33">
        <f t="shared" si="294"/>
        <v>77.11</v>
      </c>
      <c r="CJ69" s="33">
        <f t="shared" si="278"/>
        <v>-2</v>
      </c>
      <c r="CK69" s="33">
        <f t="shared" si="279"/>
        <v>-5</v>
      </c>
      <c r="CL69" s="33">
        <f t="shared" si="295"/>
        <v>-5</v>
      </c>
      <c r="CM69" s="33">
        <f t="shared" si="280"/>
        <v>-2</v>
      </c>
      <c r="CN69" s="33"/>
      <c r="CO69" s="32" t="str">
        <f t="shared" si="281"/>
        <v>Yes</v>
      </c>
      <c r="CP69" s="56">
        <f t="shared" si="282"/>
        <v>0.38846347607052895</v>
      </c>
    </row>
    <row r="70" spans="1:94" x14ac:dyDescent="0.2">
      <c r="A70" s="30">
        <v>45969</v>
      </c>
      <c r="B70" s="32" t="s">
        <v>67</v>
      </c>
      <c r="C70" s="32" t="s">
        <v>204</v>
      </c>
      <c r="D70" s="32" t="s">
        <v>65</v>
      </c>
      <c r="E70" s="33">
        <v>7.2</v>
      </c>
      <c r="F70" s="33" t="s">
        <v>59</v>
      </c>
      <c r="G70" s="33" t="s">
        <v>60</v>
      </c>
      <c r="H70" s="32" t="s">
        <v>77</v>
      </c>
      <c r="I70" s="32">
        <v>8</v>
      </c>
      <c r="J70" s="32">
        <v>1</v>
      </c>
      <c r="K70" s="32" t="s">
        <v>209</v>
      </c>
      <c r="L70" s="33">
        <v>5</v>
      </c>
      <c r="M70" s="35" t="s">
        <v>210</v>
      </c>
      <c r="N70" s="32" t="s">
        <v>4</v>
      </c>
      <c r="R70" s="33">
        <v>3.1</v>
      </c>
      <c r="S70" s="32" t="s">
        <v>62</v>
      </c>
      <c r="T70" s="33" t="str">
        <f t="shared" si="64"/>
        <v>0.00</v>
      </c>
      <c r="U70" s="33">
        <f t="shared" ref="U70" si="308">-$L70+T70</f>
        <v>-5</v>
      </c>
      <c r="V70" s="25">
        <f t="shared" ref="V70" si="309">V69+U70</f>
        <v>88.31</v>
      </c>
      <c r="W70" s="25">
        <f t="shared" ref="W70" si="310">L70+W69</f>
        <v>203.5</v>
      </c>
      <c r="X70" s="36">
        <f t="shared" ref="X70" si="311">SUM(V70/W70)</f>
        <v>0.43395577395577395</v>
      </c>
      <c r="Y70" s="26">
        <f t="shared" ref="Y70" si="312">V70/100</f>
        <v>0.8831</v>
      </c>
      <c r="Z70" s="27">
        <f t="shared" ref="Z70" si="313">V70*100</f>
        <v>8831</v>
      </c>
      <c r="AA70" s="32" t="s">
        <v>61</v>
      </c>
      <c r="AE70" s="33">
        <f t="shared" ref="AE70" si="314">MAX(AS70, AH70, BK70)</f>
        <v>3.2</v>
      </c>
      <c r="AH70" s="33">
        <v>3.2</v>
      </c>
      <c r="AR70" s="32" t="s">
        <v>57</v>
      </c>
      <c r="AS70" s="33">
        <v>3.1</v>
      </c>
      <c r="BG70" s="33">
        <f t="shared" si="249"/>
        <v>11</v>
      </c>
      <c r="BH70" s="33">
        <f t="shared" si="290"/>
        <v>3.0240000000000005</v>
      </c>
      <c r="BK70" s="33">
        <v>2.9</v>
      </c>
      <c r="BM70" s="32">
        <v>40</v>
      </c>
      <c r="BN70" s="32">
        <v>24</v>
      </c>
      <c r="BO70" s="44">
        <f t="shared" si="276"/>
        <v>0.6</v>
      </c>
      <c r="BP70" s="33">
        <f t="shared" si="291"/>
        <v>15.5</v>
      </c>
      <c r="BQ70" s="33" t="s">
        <v>597</v>
      </c>
      <c r="BR70" s="33"/>
      <c r="BS70" s="33"/>
      <c r="BT70" s="32" t="s">
        <v>245</v>
      </c>
      <c r="BU70" s="32" t="s">
        <v>246</v>
      </c>
      <c r="BV70" s="32">
        <v>1400</v>
      </c>
      <c r="BW70" s="32" t="s">
        <v>490</v>
      </c>
      <c r="BX70" s="32" t="s">
        <v>460</v>
      </c>
      <c r="BY70" s="32">
        <v>11</v>
      </c>
      <c r="BZ70" s="33" t="str">
        <f t="shared" si="303"/>
        <v>0.00</v>
      </c>
      <c r="CA70" s="33">
        <f t="shared" si="304"/>
        <v>-5</v>
      </c>
      <c r="CB70" s="33">
        <f t="shared" si="305"/>
        <v>73.759999999999991</v>
      </c>
      <c r="CC70" s="56">
        <f t="shared" si="277"/>
        <v>0.36245700245700241</v>
      </c>
      <c r="CD70" s="33" t="str">
        <f t="shared" si="194"/>
        <v>0.00</v>
      </c>
      <c r="CE70" s="33">
        <f t="shared" si="292"/>
        <v>-5</v>
      </c>
      <c r="CF70" s="33">
        <f t="shared" si="306"/>
        <v>72.33</v>
      </c>
      <c r="CG70" s="33" t="str">
        <f t="shared" si="307"/>
        <v>0.00</v>
      </c>
      <c r="CH70" s="33">
        <f t="shared" si="293"/>
        <v>-5</v>
      </c>
      <c r="CI70" s="33">
        <f t="shared" si="294"/>
        <v>72.11</v>
      </c>
      <c r="CJ70" s="33">
        <f t="shared" si="278"/>
        <v>-5</v>
      </c>
      <c r="CK70" s="33">
        <f t="shared" si="279"/>
        <v>-5</v>
      </c>
      <c r="CL70" s="33">
        <f t="shared" si="295"/>
        <v>-5</v>
      </c>
      <c r="CM70" s="33">
        <f t="shared" si="280"/>
        <v>-5</v>
      </c>
      <c r="CN70" s="33"/>
      <c r="CO70" s="32" t="str">
        <f t="shared" si="281"/>
        <v>Yes</v>
      </c>
      <c r="CP70" s="56">
        <f t="shared" si="282"/>
        <v>0.35434889434889433</v>
      </c>
    </row>
    <row r="71" spans="1:94" x14ac:dyDescent="0.2">
      <c r="A71" s="30">
        <v>45976</v>
      </c>
      <c r="B71" s="32" t="s">
        <v>67</v>
      </c>
      <c r="C71" s="32" t="s">
        <v>212</v>
      </c>
      <c r="D71" s="32" t="s">
        <v>65</v>
      </c>
      <c r="E71" s="33">
        <v>7.2</v>
      </c>
      <c r="F71" s="33" t="s">
        <v>59</v>
      </c>
      <c r="G71" s="33" t="s">
        <v>60</v>
      </c>
      <c r="H71" s="32" t="s">
        <v>77</v>
      </c>
      <c r="I71" s="32">
        <v>8</v>
      </c>
      <c r="J71" s="32">
        <v>1</v>
      </c>
      <c r="K71" s="40" t="s">
        <v>213</v>
      </c>
      <c r="L71" s="33">
        <v>5</v>
      </c>
      <c r="M71" s="35" t="s">
        <v>214</v>
      </c>
      <c r="N71" s="32" t="s">
        <v>4</v>
      </c>
      <c r="R71" s="33">
        <v>1.8</v>
      </c>
      <c r="S71" s="32">
        <v>2</v>
      </c>
      <c r="T71" s="33" t="str">
        <f t="shared" si="64"/>
        <v>0.00</v>
      </c>
      <c r="U71" s="33">
        <f t="shared" ref="U71" si="315">-$L71+T71</f>
        <v>-5</v>
      </c>
      <c r="V71" s="25">
        <f t="shared" ref="V71" si="316">V70+U71</f>
        <v>83.31</v>
      </c>
      <c r="W71" s="25">
        <f t="shared" ref="W71" si="317">L71+W70</f>
        <v>208.5</v>
      </c>
      <c r="X71" s="36">
        <f t="shared" ref="X71" si="318">SUM(V71/W71)</f>
        <v>0.39956834532374103</v>
      </c>
      <c r="Y71" s="26">
        <f t="shared" ref="Y71" si="319">V71/100</f>
        <v>0.83310000000000006</v>
      </c>
      <c r="Z71" s="27">
        <f t="shared" ref="Z71" si="320">V71*100</f>
        <v>8331</v>
      </c>
      <c r="AA71" s="32" t="s">
        <v>61</v>
      </c>
      <c r="AE71" s="33">
        <f t="shared" ref="AE71:AE75" si="321">MAX(AS71, AH71, BK71)</f>
        <v>1.86</v>
      </c>
      <c r="AH71" s="33">
        <v>1.86</v>
      </c>
      <c r="AR71" s="32" t="s">
        <v>48</v>
      </c>
      <c r="BG71" s="33">
        <f t="shared" si="249"/>
        <v>4.3000000000000007</v>
      </c>
      <c r="BH71" s="33">
        <f t="shared" si="290"/>
        <v>1.7912000000000001</v>
      </c>
      <c r="BK71" s="33">
        <v>1.8</v>
      </c>
      <c r="BM71" s="32">
        <v>40</v>
      </c>
      <c r="BN71" s="32">
        <v>24</v>
      </c>
      <c r="BO71" s="44">
        <f t="shared" si="276"/>
        <v>0.6</v>
      </c>
      <c r="BP71" s="33">
        <f t="shared" si="291"/>
        <v>9</v>
      </c>
      <c r="BQ71" s="33" t="s">
        <v>597</v>
      </c>
      <c r="BR71" s="33"/>
      <c r="BS71" s="33"/>
      <c r="BT71" s="32" t="s">
        <v>242</v>
      </c>
      <c r="BU71" s="32" t="s">
        <v>243</v>
      </c>
      <c r="BV71" s="32">
        <v>1600</v>
      </c>
      <c r="BW71" s="32" t="s">
        <v>490</v>
      </c>
      <c r="BX71" s="32" t="s">
        <v>460</v>
      </c>
      <c r="BY71" s="32">
        <v>14</v>
      </c>
      <c r="BZ71" s="33" t="str">
        <f t="shared" si="303"/>
        <v>0.00</v>
      </c>
      <c r="CA71" s="33">
        <f t="shared" si="304"/>
        <v>-5</v>
      </c>
      <c r="CB71" s="33">
        <f t="shared" si="305"/>
        <v>68.759999999999991</v>
      </c>
      <c r="CC71" s="56">
        <f t="shared" si="277"/>
        <v>0.32978417266187043</v>
      </c>
      <c r="CD71" s="33" t="str">
        <f t="shared" si="194"/>
        <v>0.00</v>
      </c>
      <c r="CE71" s="33">
        <f t="shared" si="292"/>
        <v>-5</v>
      </c>
      <c r="CF71" s="33">
        <f t="shared" si="306"/>
        <v>67.33</v>
      </c>
      <c r="CG71" s="33" t="str">
        <f t="shared" si="307"/>
        <v>0.00</v>
      </c>
      <c r="CH71" s="33">
        <f t="shared" si="293"/>
        <v>-5</v>
      </c>
      <c r="CI71" s="33">
        <f t="shared" si="294"/>
        <v>67.11</v>
      </c>
      <c r="CJ71" s="33">
        <f t="shared" si="278"/>
        <v>-5</v>
      </c>
      <c r="CK71" s="33">
        <f t="shared" si="279"/>
        <v>-5</v>
      </c>
      <c r="CL71" s="33">
        <f t="shared" si="295"/>
        <v>-5</v>
      </c>
      <c r="CM71" s="33">
        <f t="shared" si="280"/>
        <v>-5</v>
      </c>
      <c r="CN71" s="33"/>
      <c r="CO71" s="32" t="str">
        <f t="shared" si="281"/>
        <v>Yes</v>
      </c>
      <c r="CP71" s="56">
        <f t="shared" si="282"/>
        <v>0.32187050359712233</v>
      </c>
    </row>
    <row r="72" spans="1:94" x14ac:dyDescent="0.2">
      <c r="A72" s="30">
        <v>45982</v>
      </c>
      <c r="B72" s="32" t="s">
        <v>67</v>
      </c>
      <c r="C72" s="32" t="s">
        <v>222</v>
      </c>
      <c r="D72" s="32" t="s">
        <v>85</v>
      </c>
      <c r="E72" s="33">
        <v>9</v>
      </c>
      <c r="F72" s="33" t="s">
        <v>59</v>
      </c>
      <c r="G72" s="33" t="s">
        <v>60</v>
      </c>
      <c r="H72" s="32" t="s">
        <v>218</v>
      </c>
      <c r="I72" s="32">
        <v>8</v>
      </c>
      <c r="J72" s="32">
        <v>2</v>
      </c>
      <c r="K72" s="39" t="s">
        <v>219</v>
      </c>
      <c r="L72" s="33">
        <v>4</v>
      </c>
      <c r="M72" s="35" t="s">
        <v>221</v>
      </c>
      <c r="N72" s="32" t="s">
        <v>4</v>
      </c>
      <c r="R72" s="33">
        <v>2.7</v>
      </c>
      <c r="S72" s="32">
        <v>1</v>
      </c>
      <c r="T72" s="33">
        <f t="shared" si="64"/>
        <v>10.8</v>
      </c>
      <c r="U72" s="33">
        <f t="shared" ref="U72:U73" si="322">-$L72+T72</f>
        <v>6.8000000000000007</v>
      </c>
      <c r="V72" s="25">
        <f t="shared" ref="V72:V73" si="323">V71+U72</f>
        <v>90.11</v>
      </c>
      <c r="W72" s="25">
        <f t="shared" ref="W72:W73" si="324">L72+W71</f>
        <v>212.5</v>
      </c>
      <c r="X72" s="36">
        <f t="shared" ref="X72:X73" si="325">SUM(V72/W72)</f>
        <v>0.42404705882352939</v>
      </c>
      <c r="Y72" s="26">
        <f t="shared" ref="Y72:Y73" si="326">V72/100</f>
        <v>0.90110000000000001</v>
      </c>
      <c r="Z72" s="27">
        <f t="shared" ref="Z72:Z73" si="327">V72*100</f>
        <v>9011</v>
      </c>
      <c r="AA72" s="32" t="s">
        <v>63</v>
      </c>
      <c r="AE72" s="33">
        <f t="shared" si="321"/>
        <v>2.7</v>
      </c>
      <c r="AH72" s="33">
        <v>2.02</v>
      </c>
      <c r="AR72" s="32" t="s">
        <v>57</v>
      </c>
      <c r="AS72" s="33">
        <v>2.7</v>
      </c>
      <c r="BG72" s="33">
        <f t="shared" si="249"/>
        <v>4.08</v>
      </c>
      <c r="BH72" s="33">
        <f t="shared" si="290"/>
        <v>1.9384000000000001</v>
      </c>
      <c r="BK72" s="33">
        <v>2</v>
      </c>
      <c r="BM72" s="32">
        <v>41</v>
      </c>
      <c r="BN72" s="32">
        <v>25</v>
      </c>
      <c r="BO72" s="44">
        <f t="shared" si="276"/>
        <v>0.6097560975609756</v>
      </c>
      <c r="BP72" s="33">
        <f t="shared" si="291"/>
        <v>10.8</v>
      </c>
      <c r="BQ72" s="33" t="s">
        <v>595</v>
      </c>
      <c r="BR72" s="33"/>
      <c r="BS72" s="33" t="s">
        <v>327</v>
      </c>
      <c r="BT72" s="32" t="s">
        <v>240</v>
      </c>
      <c r="BU72" s="32" t="s">
        <v>241</v>
      </c>
      <c r="BV72" s="32">
        <v>1200</v>
      </c>
      <c r="BW72" s="32" t="s">
        <v>491</v>
      </c>
      <c r="BX72" s="32" t="s">
        <v>460</v>
      </c>
      <c r="BY72" s="32">
        <v>14</v>
      </c>
      <c r="BZ72" s="33">
        <f t="shared" si="303"/>
        <v>8</v>
      </c>
      <c r="CA72" s="33">
        <f t="shared" si="304"/>
        <v>4</v>
      </c>
      <c r="CB72" s="33">
        <f t="shared" si="305"/>
        <v>72.759999999999991</v>
      </c>
      <c r="CC72" s="56">
        <f t="shared" si="277"/>
        <v>0.34239999999999998</v>
      </c>
      <c r="CD72" s="33">
        <f t="shared" si="194"/>
        <v>7.75</v>
      </c>
      <c r="CE72" s="33">
        <f t="shared" si="292"/>
        <v>3.75</v>
      </c>
      <c r="CF72" s="33">
        <f t="shared" si="306"/>
        <v>71.08</v>
      </c>
      <c r="CG72" s="33">
        <f t="shared" si="307"/>
        <v>7.75</v>
      </c>
      <c r="CH72" s="33">
        <f t="shared" si="293"/>
        <v>3.8336000000000001</v>
      </c>
      <c r="CI72" s="33">
        <f t="shared" si="294"/>
        <v>70.943600000000004</v>
      </c>
      <c r="CJ72" s="33">
        <f t="shared" si="278"/>
        <v>4.08</v>
      </c>
      <c r="CK72" s="33">
        <f t="shared" si="279"/>
        <v>3.08</v>
      </c>
      <c r="CL72" s="33">
        <f t="shared" si="295"/>
        <v>2.8336000000000001</v>
      </c>
      <c r="CM72" s="33">
        <f t="shared" si="280"/>
        <v>3.8336000000000001</v>
      </c>
      <c r="CN72" s="33"/>
      <c r="CO72" s="32" t="str">
        <f t="shared" si="281"/>
        <v>Yes</v>
      </c>
      <c r="CP72" s="56">
        <f t="shared" si="282"/>
        <v>0.33385223529411767</v>
      </c>
    </row>
    <row r="73" spans="1:94" x14ac:dyDescent="0.2">
      <c r="A73" s="30">
        <v>45982</v>
      </c>
      <c r="B73" s="32" t="s">
        <v>67</v>
      </c>
      <c r="C73" s="32" t="s">
        <v>222</v>
      </c>
      <c r="D73" s="32" t="s">
        <v>85</v>
      </c>
      <c r="E73" s="33">
        <v>9</v>
      </c>
      <c r="F73" s="33" t="s">
        <v>59</v>
      </c>
      <c r="G73" s="33" t="s">
        <v>60</v>
      </c>
      <c r="H73" s="32" t="s">
        <v>218</v>
      </c>
      <c r="I73" s="32">
        <v>8</v>
      </c>
      <c r="J73" s="32">
        <v>13</v>
      </c>
      <c r="K73" s="40" t="s">
        <v>220</v>
      </c>
      <c r="L73" s="33">
        <v>1</v>
      </c>
      <c r="M73" s="35" t="s">
        <v>221</v>
      </c>
      <c r="N73" s="32" t="s">
        <v>4</v>
      </c>
      <c r="R73" s="33">
        <v>18</v>
      </c>
      <c r="S73" s="32">
        <v>2</v>
      </c>
      <c r="T73" s="33" t="str">
        <f t="shared" si="64"/>
        <v>0.00</v>
      </c>
      <c r="U73" s="33">
        <f t="shared" si="322"/>
        <v>-1</v>
      </c>
      <c r="V73" s="25">
        <f t="shared" si="323"/>
        <v>89.11</v>
      </c>
      <c r="W73" s="25">
        <f t="shared" si="324"/>
        <v>213.5</v>
      </c>
      <c r="X73" s="36">
        <f t="shared" si="325"/>
        <v>0.41737704918032786</v>
      </c>
      <c r="Y73" s="26">
        <f t="shared" si="326"/>
        <v>0.8911</v>
      </c>
      <c r="Z73" s="27">
        <f t="shared" si="327"/>
        <v>8911</v>
      </c>
      <c r="AA73" s="32" t="s">
        <v>61</v>
      </c>
      <c r="AE73" s="33">
        <f t="shared" si="321"/>
        <v>18</v>
      </c>
      <c r="AH73" s="33">
        <v>12.5</v>
      </c>
      <c r="AR73" s="32" t="s">
        <v>57</v>
      </c>
      <c r="AS73" s="33">
        <v>18</v>
      </c>
      <c r="BG73" s="33">
        <f t="shared" si="249"/>
        <v>11.5</v>
      </c>
      <c r="BH73" s="33">
        <f t="shared" si="290"/>
        <v>11.58</v>
      </c>
      <c r="BK73" s="33">
        <v>13.2</v>
      </c>
      <c r="BM73" s="32">
        <v>41</v>
      </c>
      <c r="BN73" s="32">
        <v>25</v>
      </c>
      <c r="BO73" s="44">
        <f t="shared" si="276"/>
        <v>0.6097560975609756</v>
      </c>
      <c r="BP73" s="33">
        <f t="shared" si="291"/>
        <v>18</v>
      </c>
      <c r="BQ73" s="33" t="s">
        <v>595</v>
      </c>
      <c r="BR73" s="33"/>
      <c r="BS73" s="33" t="s">
        <v>328</v>
      </c>
      <c r="BT73" s="32" t="s">
        <v>240</v>
      </c>
      <c r="BU73" s="32" t="s">
        <v>241</v>
      </c>
      <c r="BV73" s="32">
        <v>1200</v>
      </c>
      <c r="BW73" s="32" t="s">
        <v>491</v>
      </c>
      <c r="BX73" s="32" t="s">
        <v>460</v>
      </c>
      <c r="BY73" s="32">
        <v>14</v>
      </c>
      <c r="BZ73" s="33" t="str">
        <f t="shared" si="303"/>
        <v>0.00</v>
      </c>
      <c r="CA73" s="33">
        <f t="shared" si="304"/>
        <v>-1</v>
      </c>
      <c r="CB73" s="33">
        <f t="shared" si="305"/>
        <v>71.759999999999991</v>
      </c>
      <c r="CC73" s="56">
        <f t="shared" si="277"/>
        <v>0.33611241217798593</v>
      </c>
      <c r="CD73" s="33" t="str">
        <f t="shared" si="194"/>
        <v>0.00</v>
      </c>
      <c r="CE73" s="33">
        <f t="shared" si="292"/>
        <v>-1</v>
      </c>
      <c r="CF73" s="33">
        <f t="shared" si="306"/>
        <v>70.08</v>
      </c>
      <c r="CG73" s="33" t="str">
        <f t="shared" si="307"/>
        <v>0.00</v>
      </c>
      <c r="CH73" s="33">
        <f t="shared" si="293"/>
        <v>-1</v>
      </c>
      <c r="CI73" s="33">
        <f t="shared" si="294"/>
        <v>69.943600000000004</v>
      </c>
      <c r="CJ73" s="33">
        <f t="shared" si="278"/>
        <v>-1</v>
      </c>
      <c r="CK73" s="33">
        <f t="shared" si="279"/>
        <v>3.08</v>
      </c>
      <c r="CL73" s="33">
        <f t="shared" si="295"/>
        <v>2.8336000000000001</v>
      </c>
      <c r="CM73" s="33">
        <f t="shared" si="280"/>
        <v>-1</v>
      </c>
      <c r="CN73" s="33"/>
      <c r="CO73" s="32" t="str">
        <f t="shared" si="281"/>
        <v>Yes</v>
      </c>
      <c r="CP73" s="56">
        <f t="shared" si="282"/>
        <v>0.32760468384074942</v>
      </c>
    </row>
    <row r="74" spans="1:94" x14ac:dyDescent="0.2">
      <c r="A74" s="30">
        <v>45983</v>
      </c>
      <c r="B74" s="32" t="s">
        <v>67</v>
      </c>
      <c r="C74" s="32" t="s">
        <v>223</v>
      </c>
      <c r="D74" s="32" t="s">
        <v>65</v>
      </c>
      <c r="E74" s="33">
        <v>4.41</v>
      </c>
      <c r="F74" s="33" t="s">
        <v>59</v>
      </c>
      <c r="G74" s="33" t="s">
        <v>60</v>
      </c>
      <c r="H74" s="32" t="s">
        <v>224</v>
      </c>
      <c r="I74" s="32">
        <v>7</v>
      </c>
      <c r="J74" s="32">
        <v>5</v>
      </c>
      <c r="K74" s="39" t="s">
        <v>225</v>
      </c>
      <c r="L74" s="33">
        <v>2.5</v>
      </c>
      <c r="M74" s="35" t="s">
        <v>226</v>
      </c>
      <c r="N74" s="32" t="s">
        <v>4</v>
      </c>
      <c r="R74" s="33">
        <v>4.07</v>
      </c>
      <c r="S74" s="32">
        <v>1</v>
      </c>
      <c r="T74" s="33">
        <f t="shared" si="64"/>
        <v>10.18</v>
      </c>
      <c r="U74" s="33">
        <f t="shared" ref="U74:U75" si="328">-$L74+T74</f>
        <v>7.68</v>
      </c>
      <c r="V74" s="25">
        <f t="shared" ref="V74:V75" si="329">V73+U74</f>
        <v>96.789999999999992</v>
      </c>
      <c r="W74" s="25">
        <f t="shared" ref="W74:W75" si="330">L74+W73</f>
        <v>216</v>
      </c>
      <c r="X74" s="36">
        <f t="shared" ref="X74:X75" si="331">SUM(V74/W74)</f>
        <v>0.44810185185185181</v>
      </c>
      <c r="Y74" s="26">
        <f t="shared" ref="Y74:Y75" si="332">V74/100</f>
        <v>0.96789999999999987</v>
      </c>
      <c r="Z74" s="27">
        <f t="shared" ref="Z74:Z75" si="333">V74*100</f>
        <v>9679</v>
      </c>
      <c r="AA74" s="32" t="s">
        <v>63</v>
      </c>
      <c r="AE74" s="33">
        <f t="shared" si="321"/>
        <v>4.2</v>
      </c>
      <c r="AH74" s="33">
        <v>4.09</v>
      </c>
      <c r="AR74" s="32" t="s">
        <v>57</v>
      </c>
      <c r="AS74" s="33">
        <v>4.2</v>
      </c>
      <c r="BG74" s="33">
        <f t="shared" si="249"/>
        <v>7.7249999999999996</v>
      </c>
      <c r="BH74" s="33">
        <f t="shared" si="290"/>
        <v>3.8428</v>
      </c>
      <c r="BK74" s="33">
        <v>4.2</v>
      </c>
      <c r="BM74" s="32">
        <v>42</v>
      </c>
      <c r="BN74" s="32">
        <v>26</v>
      </c>
      <c r="BO74" s="44">
        <f t="shared" si="276"/>
        <v>0.61904761904761907</v>
      </c>
      <c r="BP74" s="33">
        <f t="shared" si="291"/>
        <v>10.175000000000001</v>
      </c>
      <c r="BQ74" s="33" t="s">
        <v>595</v>
      </c>
      <c r="BR74" s="33"/>
      <c r="BS74" s="33" t="s">
        <v>335</v>
      </c>
      <c r="BT74" s="32" t="s">
        <v>302</v>
      </c>
      <c r="BU74" s="32" t="s">
        <v>353</v>
      </c>
      <c r="BV74" s="32">
        <v>1450</v>
      </c>
      <c r="BW74" s="32" t="s">
        <v>435</v>
      </c>
      <c r="BX74" s="32" t="s">
        <v>486</v>
      </c>
      <c r="BY74" s="32">
        <v>10</v>
      </c>
      <c r="BZ74" s="33">
        <f t="shared" si="303"/>
        <v>10.5</v>
      </c>
      <c r="CA74" s="33">
        <f t="shared" si="304"/>
        <v>8</v>
      </c>
      <c r="CB74" s="33">
        <f t="shared" si="305"/>
        <v>79.759999999999991</v>
      </c>
      <c r="CC74" s="56">
        <f t="shared" si="277"/>
        <v>0.36925925925925923</v>
      </c>
      <c r="CD74" s="33">
        <f t="shared" si="194"/>
        <v>9.61</v>
      </c>
      <c r="CE74" s="33">
        <f t="shared" si="292"/>
        <v>7.1099999999999994</v>
      </c>
      <c r="CF74" s="33">
        <f t="shared" si="306"/>
        <v>77.19</v>
      </c>
      <c r="CG74" s="33">
        <f t="shared" si="307"/>
        <v>9.61</v>
      </c>
      <c r="CH74" s="33">
        <f t="shared" si="293"/>
        <v>7.3069999999999995</v>
      </c>
      <c r="CI74" s="33">
        <f t="shared" si="294"/>
        <v>77.250600000000006</v>
      </c>
      <c r="CJ74" s="33">
        <f t="shared" si="278"/>
        <v>7.7249999999999996</v>
      </c>
      <c r="CK74" s="33">
        <f t="shared" si="279"/>
        <v>5.2249999999999996</v>
      </c>
      <c r="CL74" s="33">
        <f t="shared" si="295"/>
        <v>4.8069999999999995</v>
      </c>
      <c r="CM74" s="33">
        <f t="shared" si="280"/>
        <v>7.3069999999999995</v>
      </c>
      <c r="CN74" s="33"/>
      <c r="CO74" s="32" t="str">
        <f t="shared" si="281"/>
        <v>No</v>
      </c>
      <c r="CP74" s="56">
        <f t="shared" si="282"/>
        <v>0.35764166666666669</v>
      </c>
    </row>
    <row r="75" spans="1:94" x14ac:dyDescent="0.2">
      <c r="A75" s="30">
        <v>45983</v>
      </c>
      <c r="B75" s="32" t="s">
        <v>67</v>
      </c>
      <c r="C75" s="32" t="s">
        <v>223</v>
      </c>
      <c r="D75" s="32" t="s">
        <v>65</v>
      </c>
      <c r="E75" s="33">
        <v>4.41</v>
      </c>
      <c r="F75" s="33" t="s">
        <v>59</v>
      </c>
      <c r="G75" s="33" t="s">
        <v>60</v>
      </c>
      <c r="H75" s="32" t="s">
        <v>224</v>
      </c>
      <c r="I75" s="32">
        <v>7</v>
      </c>
      <c r="J75" s="32">
        <v>8</v>
      </c>
      <c r="K75" s="40" t="s">
        <v>227</v>
      </c>
      <c r="L75" s="33">
        <v>2.5</v>
      </c>
      <c r="M75" s="35" t="s">
        <v>226</v>
      </c>
      <c r="N75" s="32" t="s">
        <v>4</v>
      </c>
      <c r="R75" s="33">
        <v>3.78</v>
      </c>
      <c r="S75" s="32">
        <v>2</v>
      </c>
      <c r="T75" s="33" t="str">
        <f t="shared" si="64"/>
        <v>0.00</v>
      </c>
      <c r="U75" s="33">
        <f t="shared" si="328"/>
        <v>-2.5</v>
      </c>
      <c r="V75" s="25">
        <f t="shared" si="329"/>
        <v>94.289999999999992</v>
      </c>
      <c r="W75" s="25">
        <f t="shared" si="330"/>
        <v>218.5</v>
      </c>
      <c r="X75" s="36">
        <f t="shared" si="331"/>
        <v>0.43153318077803199</v>
      </c>
      <c r="Y75" s="26">
        <f t="shared" si="332"/>
        <v>0.94289999999999996</v>
      </c>
      <c r="Z75" s="27">
        <f t="shared" si="333"/>
        <v>9429</v>
      </c>
      <c r="AA75" s="32" t="s">
        <v>61</v>
      </c>
      <c r="AE75" s="33">
        <f t="shared" si="321"/>
        <v>3.9</v>
      </c>
      <c r="AH75" s="33">
        <v>3.82</v>
      </c>
      <c r="AR75" s="32" t="s">
        <v>57</v>
      </c>
      <c r="AS75" s="33">
        <v>3.9</v>
      </c>
      <c r="BG75" s="33">
        <f t="shared" si="249"/>
        <v>7.0499999999999989</v>
      </c>
      <c r="BH75" s="33">
        <f t="shared" si="290"/>
        <v>3.5943999999999998</v>
      </c>
      <c r="BK75" s="33">
        <v>3.7</v>
      </c>
      <c r="BM75" s="32">
        <v>42</v>
      </c>
      <c r="BN75" s="32">
        <v>26</v>
      </c>
      <c r="BO75" s="44">
        <f t="shared" si="276"/>
        <v>0.61904761904761907</v>
      </c>
      <c r="BP75" s="33">
        <f t="shared" si="291"/>
        <v>9.4499999999999993</v>
      </c>
      <c r="BQ75" s="33" t="s">
        <v>595</v>
      </c>
      <c r="BR75" s="33"/>
      <c r="BS75" s="33" t="s">
        <v>335</v>
      </c>
      <c r="BT75" s="32" t="s">
        <v>302</v>
      </c>
      <c r="BU75" s="32" t="s">
        <v>353</v>
      </c>
      <c r="BV75" s="32">
        <v>1450</v>
      </c>
      <c r="BW75" s="32" t="s">
        <v>435</v>
      </c>
      <c r="BX75" s="32" t="s">
        <v>486</v>
      </c>
      <c r="BY75" s="32">
        <v>10</v>
      </c>
      <c r="BZ75" s="33" t="str">
        <f t="shared" si="303"/>
        <v>0.00</v>
      </c>
      <c r="CA75" s="33">
        <f t="shared" si="304"/>
        <v>-2.5</v>
      </c>
      <c r="CB75" s="33">
        <f t="shared" si="305"/>
        <v>77.259999999999991</v>
      </c>
      <c r="CC75" s="56">
        <f t="shared" si="277"/>
        <v>0.35359267734553773</v>
      </c>
      <c r="CD75" s="33" t="str">
        <f t="shared" si="194"/>
        <v>0.00</v>
      </c>
      <c r="CE75" s="33">
        <f t="shared" si="292"/>
        <v>-2.5</v>
      </c>
      <c r="CF75" s="33">
        <f t="shared" si="306"/>
        <v>74.69</v>
      </c>
      <c r="CG75" s="33" t="str">
        <f t="shared" si="307"/>
        <v>0.00</v>
      </c>
      <c r="CH75" s="33">
        <f t="shared" si="293"/>
        <v>-2.5</v>
      </c>
      <c r="CI75" s="33">
        <f t="shared" si="294"/>
        <v>74.750600000000006</v>
      </c>
      <c r="CJ75" s="33">
        <f t="shared" si="278"/>
        <v>-2.5</v>
      </c>
      <c r="CK75" s="33">
        <f t="shared" si="279"/>
        <v>5.2249999999999996</v>
      </c>
      <c r="CL75" s="33">
        <f t="shared" si="295"/>
        <v>4.8069999999999995</v>
      </c>
      <c r="CM75" s="33">
        <f t="shared" si="280"/>
        <v>-2.5</v>
      </c>
      <c r="CN75" s="33"/>
      <c r="CO75" s="32" t="str">
        <f t="shared" si="281"/>
        <v>No</v>
      </c>
      <c r="CP75" s="56">
        <f t="shared" si="282"/>
        <v>0.34210800915331813</v>
      </c>
    </row>
    <row r="76" spans="1:94" x14ac:dyDescent="0.2">
      <c r="A76" s="30">
        <v>45983</v>
      </c>
      <c r="B76" s="32" t="s">
        <v>67</v>
      </c>
      <c r="C76" s="32" t="s">
        <v>228</v>
      </c>
      <c r="D76" s="32" t="s">
        <v>65</v>
      </c>
      <c r="E76" s="33">
        <v>4.54</v>
      </c>
      <c r="F76" s="33" t="s">
        <v>59</v>
      </c>
      <c r="G76" s="33" t="s">
        <v>60</v>
      </c>
      <c r="H76" s="32" t="s">
        <v>229</v>
      </c>
      <c r="I76" s="32">
        <v>7</v>
      </c>
      <c r="J76" s="32">
        <v>1</v>
      </c>
      <c r="K76" s="34" t="s">
        <v>230</v>
      </c>
      <c r="L76" s="33">
        <v>2.5</v>
      </c>
      <c r="M76" s="35" t="s">
        <v>231</v>
      </c>
      <c r="N76" s="32" t="s">
        <v>4</v>
      </c>
      <c r="R76" s="33">
        <v>2.2000000000000002</v>
      </c>
      <c r="S76" s="32">
        <v>3</v>
      </c>
      <c r="T76" s="33" t="str">
        <f t="shared" si="64"/>
        <v>0.00</v>
      </c>
      <c r="U76" s="33">
        <f t="shared" ref="U76" si="334">-$L76+T76</f>
        <v>-2.5</v>
      </c>
      <c r="V76" s="25">
        <f t="shared" ref="V76" si="335">V75+U76</f>
        <v>91.789999999999992</v>
      </c>
      <c r="W76" s="25">
        <f t="shared" ref="W76" si="336">L76+W75</f>
        <v>221</v>
      </c>
      <c r="X76" s="36">
        <f t="shared" ref="X76" si="337">SUM(V76/W76)</f>
        <v>0.41533936651583708</v>
      </c>
      <c r="Y76" s="26">
        <f t="shared" ref="Y76" si="338">V76/100</f>
        <v>0.91789999999999994</v>
      </c>
      <c r="Z76" s="27">
        <f t="shared" ref="Z76" si="339">V76*100</f>
        <v>9179</v>
      </c>
      <c r="AA76" s="32" t="s">
        <v>61</v>
      </c>
      <c r="AE76" s="33">
        <f t="shared" ref="AE76:AE78" si="340">MAX(AS76, AH76, BK76)</f>
        <v>2.5099999999999998</v>
      </c>
      <c r="AH76" s="33">
        <v>2.5099999999999998</v>
      </c>
      <c r="AR76" s="32" t="s">
        <v>57</v>
      </c>
      <c r="AS76" s="33">
        <v>2.2000000000000002</v>
      </c>
      <c r="BG76" s="33">
        <f t="shared" si="249"/>
        <v>3.7749999999999995</v>
      </c>
      <c r="BH76" s="33">
        <f t="shared" si="290"/>
        <v>2.3891999999999998</v>
      </c>
      <c r="BK76" s="33">
        <v>2.4</v>
      </c>
      <c r="BM76" s="32">
        <v>43</v>
      </c>
      <c r="BN76" s="32">
        <v>26</v>
      </c>
      <c r="BO76" s="44">
        <f t="shared" si="276"/>
        <v>0.60465116279069764</v>
      </c>
      <c r="BP76" s="33">
        <f t="shared" si="291"/>
        <v>5.5</v>
      </c>
      <c r="BQ76" s="33" t="s">
        <v>594</v>
      </c>
      <c r="BR76" s="33"/>
      <c r="BS76" s="33"/>
      <c r="BT76" s="32" t="s">
        <v>303</v>
      </c>
      <c r="BU76" s="32" t="s">
        <v>347</v>
      </c>
      <c r="BV76" s="32">
        <v>2000</v>
      </c>
      <c r="BW76" s="32" t="s">
        <v>435</v>
      </c>
      <c r="BX76" s="32" t="s">
        <v>486</v>
      </c>
      <c r="BY76" s="32">
        <v>9</v>
      </c>
      <c r="BZ76" s="33" t="str">
        <f t="shared" si="303"/>
        <v>0.00</v>
      </c>
      <c r="CA76" s="33">
        <f t="shared" si="304"/>
        <v>-2.5</v>
      </c>
      <c r="CB76" s="33">
        <f t="shared" si="305"/>
        <v>74.759999999999991</v>
      </c>
      <c r="CC76" s="56">
        <f t="shared" si="277"/>
        <v>0.33828054298642529</v>
      </c>
      <c r="CD76" s="33" t="str">
        <f t="shared" si="194"/>
        <v>0.00</v>
      </c>
      <c r="CE76" s="33">
        <f t="shared" si="292"/>
        <v>-2.5</v>
      </c>
      <c r="CF76" s="33">
        <f t="shared" si="306"/>
        <v>72.19</v>
      </c>
      <c r="CG76" s="33" t="str">
        <f t="shared" si="307"/>
        <v>0.00</v>
      </c>
      <c r="CH76" s="33">
        <f t="shared" si="293"/>
        <v>-2.5</v>
      </c>
      <c r="CI76" s="33">
        <f t="shared" si="294"/>
        <v>72.250600000000006</v>
      </c>
      <c r="CJ76" s="33">
        <f t="shared" si="278"/>
        <v>-2.5</v>
      </c>
      <c r="CK76" s="33">
        <f t="shared" si="279"/>
        <v>-2.5</v>
      </c>
      <c r="CL76" s="33">
        <f t="shared" si="295"/>
        <v>-2.5</v>
      </c>
      <c r="CM76" s="33">
        <f t="shared" si="280"/>
        <v>-2.5</v>
      </c>
      <c r="CN76" s="33"/>
      <c r="CO76" s="32" t="str">
        <f t="shared" si="281"/>
        <v>No</v>
      </c>
      <c r="CP76" s="56">
        <f t="shared" si="282"/>
        <v>0.32692579185520365</v>
      </c>
    </row>
    <row r="77" spans="1:94" x14ac:dyDescent="0.2">
      <c r="A77" s="30">
        <v>45983</v>
      </c>
      <c r="B77" s="32" t="s">
        <v>67</v>
      </c>
      <c r="C77" s="32" t="s">
        <v>232</v>
      </c>
      <c r="D77" s="32" t="s">
        <v>65</v>
      </c>
      <c r="E77" s="33">
        <v>7.58</v>
      </c>
      <c r="F77" s="33" t="s">
        <v>59</v>
      </c>
      <c r="G77" s="33" t="s">
        <v>60</v>
      </c>
      <c r="H77" s="32" t="s">
        <v>77</v>
      </c>
      <c r="I77" s="32">
        <v>9</v>
      </c>
      <c r="J77" s="32">
        <v>12</v>
      </c>
      <c r="K77" s="39" t="s">
        <v>233</v>
      </c>
      <c r="L77" s="33">
        <v>4</v>
      </c>
      <c r="M77" s="35" t="s">
        <v>234</v>
      </c>
      <c r="N77" s="32" t="s">
        <v>4</v>
      </c>
      <c r="R77" s="33">
        <v>3.4</v>
      </c>
      <c r="S77" s="32">
        <v>1</v>
      </c>
      <c r="T77" s="33">
        <f t="shared" si="64"/>
        <v>13.6</v>
      </c>
      <c r="U77" s="33">
        <f t="shared" ref="U77" si="341">-$L77+T77</f>
        <v>9.6</v>
      </c>
      <c r="V77" s="25">
        <f t="shared" ref="V77" si="342">V76+U77</f>
        <v>101.38999999999999</v>
      </c>
      <c r="W77" s="25">
        <f t="shared" ref="W77" si="343">L77+W76</f>
        <v>225</v>
      </c>
      <c r="X77" s="36">
        <f t="shared" ref="X77" si="344">SUM(V77/W77)</f>
        <v>0.45062222222222215</v>
      </c>
      <c r="Y77" s="26">
        <f t="shared" ref="Y77" si="345">V77/100</f>
        <v>1.0138999999999998</v>
      </c>
      <c r="Z77" s="27">
        <f t="shared" ref="Z77" si="346">V77*100</f>
        <v>10138.999999999998</v>
      </c>
      <c r="AA77" s="32" t="s">
        <v>63</v>
      </c>
      <c r="AE77" s="33">
        <f t="shared" si="340"/>
        <v>3.62</v>
      </c>
      <c r="AH77" s="33">
        <v>3.62</v>
      </c>
      <c r="AR77" s="32" t="s">
        <v>57</v>
      </c>
      <c r="AS77" s="33">
        <v>3.4</v>
      </c>
      <c r="BG77" s="33">
        <f t="shared" si="249"/>
        <v>10.48</v>
      </c>
      <c r="BH77" s="33">
        <f t="shared" si="290"/>
        <v>3.4104000000000001</v>
      </c>
      <c r="BK77" s="33">
        <v>3.3</v>
      </c>
      <c r="BM77" s="32">
        <v>44</v>
      </c>
      <c r="BN77" s="32">
        <v>27</v>
      </c>
      <c r="BO77" s="44">
        <f t="shared" si="276"/>
        <v>0.61363636363636365</v>
      </c>
      <c r="BP77" s="33">
        <f t="shared" si="291"/>
        <v>13.6</v>
      </c>
      <c r="BQ77" s="33" t="s">
        <v>595</v>
      </c>
      <c r="BR77" s="33"/>
      <c r="BS77" s="33" t="s">
        <v>327</v>
      </c>
      <c r="BT77" s="32" t="s">
        <v>238</v>
      </c>
      <c r="BU77" s="32" t="s">
        <v>239</v>
      </c>
      <c r="BV77" s="32">
        <v>1600</v>
      </c>
      <c r="BW77" s="32" t="s">
        <v>490</v>
      </c>
      <c r="BX77" s="32" t="s">
        <v>460</v>
      </c>
      <c r="BY77" s="32">
        <v>16</v>
      </c>
      <c r="BZ77" s="33">
        <f t="shared" si="303"/>
        <v>13.2</v>
      </c>
      <c r="CA77" s="33">
        <f t="shared" si="304"/>
        <v>9.1999999999999993</v>
      </c>
      <c r="CB77" s="33">
        <f t="shared" si="305"/>
        <v>83.96</v>
      </c>
      <c r="CC77" s="56">
        <f t="shared" si="277"/>
        <v>0.37315555555555552</v>
      </c>
      <c r="CD77" s="33">
        <f t="shared" si="194"/>
        <v>13.64</v>
      </c>
      <c r="CE77" s="33">
        <f t="shared" si="292"/>
        <v>9.64</v>
      </c>
      <c r="CF77" s="33">
        <f t="shared" si="306"/>
        <v>81.83</v>
      </c>
      <c r="CG77" s="33">
        <f t="shared" si="307"/>
        <v>13.64</v>
      </c>
      <c r="CH77" s="33">
        <f t="shared" si="293"/>
        <v>9.7216000000000005</v>
      </c>
      <c r="CI77" s="33">
        <f t="shared" si="294"/>
        <v>81.972200000000001</v>
      </c>
      <c r="CJ77" s="33">
        <f t="shared" si="278"/>
        <v>10.48</v>
      </c>
      <c r="CK77" s="33">
        <f t="shared" si="279"/>
        <v>9.48</v>
      </c>
      <c r="CL77" s="33">
        <f t="shared" si="295"/>
        <v>8.7216000000000005</v>
      </c>
      <c r="CM77" s="33">
        <f t="shared" si="280"/>
        <v>9.7216000000000005</v>
      </c>
      <c r="CN77" s="33"/>
      <c r="CO77" s="32" t="str">
        <f t="shared" si="281"/>
        <v>No</v>
      </c>
      <c r="CP77" s="56">
        <f t="shared" si="282"/>
        <v>0.36432088888888892</v>
      </c>
    </row>
    <row r="78" spans="1:94" x14ac:dyDescent="0.2">
      <c r="A78" s="30">
        <v>45983</v>
      </c>
      <c r="B78" s="32" t="s">
        <v>67</v>
      </c>
      <c r="C78" s="32" t="s">
        <v>232</v>
      </c>
      <c r="D78" s="32" t="s">
        <v>65</v>
      </c>
      <c r="E78" s="33">
        <v>7.58</v>
      </c>
      <c r="F78" s="33" t="s">
        <v>59</v>
      </c>
      <c r="G78" s="33" t="s">
        <v>60</v>
      </c>
      <c r="H78" s="32" t="s">
        <v>77</v>
      </c>
      <c r="I78" s="32">
        <v>9</v>
      </c>
      <c r="J78" s="32">
        <v>14</v>
      </c>
      <c r="K78" s="32" t="s">
        <v>235</v>
      </c>
      <c r="L78" s="33">
        <v>1</v>
      </c>
      <c r="M78" s="35" t="s">
        <v>236</v>
      </c>
      <c r="N78" s="32" t="s">
        <v>4</v>
      </c>
      <c r="R78" s="33">
        <v>10</v>
      </c>
      <c r="S78" s="32" t="s">
        <v>62</v>
      </c>
      <c r="T78" s="33" t="str">
        <f t="shared" si="64"/>
        <v>0.00</v>
      </c>
      <c r="U78" s="33">
        <f t="shared" ref="U78" si="347">-$L78+T78</f>
        <v>-1</v>
      </c>
      <c r="V78" s="25">
        <f t="shared" ref="V78" si="348">V77+U78</f>
        <v>100.38999999999999</v>
      </c>
      <c r="W78" s="25">
        <f t="shared" ref="W78" si="349">L78+W77</f>
        <v>226</v>
      </c>
      <c r="X78" s="36">
        <f t="shared" ref="X78" si="350">SUM(V78/W78)</f>
        <v>0.44420353982300881</v>
      </c>
      <c r="Y78" s="26">
        <f t="shared" ref="Y78" si="351">V78/100</f>
        <v>1.0038999999999998</v>
      </c>
      <c r="Z78" s="27">
        <f t="shared" ref="Z78" si="352">V78*100</f>
        <v>10038.999999999998</v>
      </c>
      <c r="AA78" s="32" t="s">
        <v>61</v>
      </c>
      <c r="AE78" s="33">
        <f t="shared" si="340"/>
        <v>12.29</v>
      </c>
      <c r="AH78" s="33">
        <v>12.29</v>
      </c>
      <c r="AR78" s="32" t="s">
        <v>57</v>
      </c>
      <c r="AS78" s="33">
        <v>10</v>
      </c>
      <c r="BG78" s="33">
        <f t="shared" si="249"/>
        <v>11.29</v>
      </c>
      <c r="BH78" s="33">
        <f t="shared" si="290"/>
        <v>11.386799999999999</v>
      </c>
      <c r="BK78" s="33">
        <v>11.3</v>
      </c>
      <c r="BM78" s="32">
        <v>44</v>
      </c>
      <c r="BN78" s="32">
        <v>27</v>
      </c>
      <c r="BO78" s="44">
        <f t="shared" si="276"/>
        <v>0.61363636363636365</v>
      </c>
      <c r="BP78" s="33">
        <f t="shared" si="291"/>
        <v>10</v>
      </c>
      <c r="BQ78" s="33" t="s">
        <v>595</v>
      </c>
      <c r="BR78" s="33"/>
      <c r="BS78" s="33" t="s">
        <v>328</v>
      </c>
      <c r="BT78" s="32" t="s">
        <v>238</v>
      </c>
      <c r="BU78" s="32" t="s">
        <v>239</v>
      </c>
      <c r="BV78" s="32">
        <v>1600</v>
      </c>
      <c r="BW78" s="32" t="s">
        <v>490</v>
      </c>
      <c r="BX78" s="32" t="s">
        <v>460</v>
      </c>
      <c r="BY78" s="32">
        <v>16</v>
      </c>
      <c r="BZ78" s="33" t="str">
        <f t="shared" si="303"/>
        <v>0.00</v>
      </c>
      <c r="CA78" s="33">
        <f t="shared" si="304"/>
        <v>-1</v>
      </c>
      <c r="CB78" s="33">
        <f t="shared" si="305"/>
        <v>82.96</v>
      </c>
      <c r="CC78" s="56">
        <f t="shared" si="277"/>
        <v>0.3670796460176991</v>
      </c>
      <c r="CD78" s="33" t="str">
        <f t="shared" si="194"/>
        <v>0.00</v>
      </c>
      <c r="CE78" s="33">
        <f t="shared" si="292"/>
        <v>-1</v>
      </c>
      <c r="CF78" s="33">
        <f t="shared" si="306"/>
        <v>80.83</v>
      </c>
      <c r="CG78" s="33" t="str">
        <f t="shared" si="307"/>
        <v>0.00</v>
      </c>
      <c r="CH78" s="33">
        <f t="shared" si="293"/>
        <v>-1</v>
      </c>
      <c r="CI78" s="33">
        <f t="shared" si="294"/>
        <v>80.972200000000001</v>
      </c>
      <c r="CJ78" s="33">
        <f t="shared" si="278"/>
        <v>-1</v>
      </c>
      <c r="CK78" s="33">
        <f t="shared" si="279"/>
        <v>9.48</v>
      </c>
      <c r="CL78" s="33">
        <f t="shared" si="295"/>
        <v>8.7216000000000005</v>
      </c>
      <c r="CM78" s="33">
        <f t="shared" si="280"/>
        <v>-1</v>
      </c>
      <c r="CN78" s="33"/>
      <c r="CO78" s="32" t="str">
        <f t="shared" si="281"/>
        <v>No</v>
      </c>
      <c r="CP78" s="56">
        <f t="shared" si="282"/>
        <v>0.35828407079646019</v>
      </c>
    </row>
    <row r="79" spans="1:94" ht="17" x14ac:dyDescent="0.2">
      <c r="A79" s="30">
        <v>45989</v>
      </c>
      <c r="B79" s="32" t="s">
        <v>67</v>
      </c>
      <c r="C79" s="32" t="s">
        <v>281</v>
      </c>
      <c r="D79" s="32" t="s">
        <v>85</v>
      </c>
      <c r="E79" s="33">
        <v>4.0999999999999996</v>
      </c>
      <c r="F79" s="33" t="s">
        <v>59</v>
      </c>
      <c r="G79" s="33" t="s">
        <v>60</v>
      </c>
      <c r="H79" s="32" t="s">
        <v>282</v>
      </c>
      <c r="I79" s="32">
        <v>6</v>
      </c>
      <c r="J79" s="32">
        <v>3</v>
      </c>
      <c r="K79" s="32" t="s">
        <v>283</v>
      </c>
      <c r="L79" s="33">
        <v>3.5</v>
      </c>
      <c r="M79" s="35" t="s">
        <v>284</v>
      </c>
      <c r="N79" s="32" t="s">
        <v>4</v>
      </c>
      <c r="R79" s="33">
        <v>3.4</v>
      </c>
      <c r="S79" s="32" t="s">
        <v>62</v>
      </c>
      <c r="T79" s="33" t="str">
        <f t="shared" si="64"/>
        <v>0.00</v>
      </c>
      <c r="U79" s="33">
        <f t="shared" ref="U79:U80" si="353">-$L79+T79</f>
        <v>-3.5</v>
      </c>
      <c r="V79" s="25">
        <f t="shared" ref="V79:V80" si="354">V78+U79</f>
        <v>96.889999999999986</v>
      </c>
      <c r="W79" s="25">
        <f t="shared" ref="W79:W80" si="355">L79+W78</f>
        <v>229.5</v>
      </c>
      <c r="X79" s="36">
        <f t="shared" ref="X79:X80" si="356">SUM(V79/W79)</f>
        <v>0.42217864923747273</v>
      </c>
      <c r="Y79" s="26">
        <f t="shared" ref="Y79:Y80" si="357">V79/100</f>
        <v>0.96889999999999987</v>
      </c>
      <c r="Z79" s="27">
        <f t="shared" ref="Z79:Z80" si="358">V79*100</f>
        <v>9688.9999999999982</v>
      </c>
      <c r="AA79" s="32" t="s">
        <v>61</v>
      </c>
      <c r="AE79" s="33">
        <f t="shared" ref="AE79:AE82" si="359">MAX(AS79, AH79, BK79)</f>
        <v>3.5</v>
      </c>
      <c r="AH79" s="33">
        <v>3.23</v>
      </c>
      <c r="AR79" s="32" t="s">
        <v>57</v>
      </c>
      <c r="AS79" s="33">
        <v>3.4</v>
      </c>
      <c r="BG79" s="33">
        <f t="shared" si="249"/>
        <v>7.8049999999999997</v>
      </c>
      <c r="BH79" s="33">
        <f t="shared" si="290"/>
        <v>3.0516000000000001</v>
      </c>
      <c r="BK79" s="33">
        <v>3.5</v>
      </c>
      <c r="BM79" s="32">
        <v>45</v>
      </c>
      <c r="BN79" s="32">
        <v>27</v>
      </c>
      <c r="BO79" s="44">
        <f t="shared" ref="BO79:BO84" si="360">BN79/BM79</f>
        <v>0.6</v>
      </c>
      <c r="BP79" s="33">
        <f t="shared" si="291"/>
        <v>11.9</v>
      </c>
      <c r="BQ79" s="33" t="s">
        <v>595</v>
      </c>
      <c r="BR79" s="33"/>
      <c r="BS79" s="33" t="s">
        <v>327</v>
      </c>
      <c r="BT79" s="45" t="s">
        <v>286</v>
      </c>
      <c r="BU79" s="32" t="s">
        <v>353</v>
      </c>
      <c r="BV79" s="32">
        <v>1590</v>
      </c>
      <c r="BW79" s="32" t="s">
        <v>435</v>
      </c>
      <c r="BX79" s="32" t="s">
        <v>486</v>
      </c>
      <c r="BY79" s="32">
        <v>10</v>
      </c>
      <c r="BZ79" s="33" t="str">
        <f t="shared" si="303"/>
        <v>0.00</v>
      </c>
      <c r="CA79" s="33">
        <f t="shared" si="304"/>
        <v>-3.5</v>
      </c>
      <c r="CB79" s="33">
        <f t="shared" si="305"/>
        <v>79.459999999999994</v>
      </c>
      <c r="CC79" s="56">
        <f t="shared" si="277"/>
        <v>0.34623093681917211</v>
      </c>
      <c r="CD79" s="33" t="str">
        <f t="shared" si="194"/>
        <v>0.00</v>
      </c>
      <c r="CE79" s="33">
        <f t="shared" si="292"/>
        <v>-3.5</v>
      </c>
      <c r="CF79" s="33">
        <f t="shared" si="306"/>
        <v>77.33</v>
      </c>
      <c r="CG79" s="33" t="str">
        <f t="shared" si="307"/>
        <v>0.00</v>
      </c>
      <c r="CH79" s="33">
        <f t="shared" si="293"/>
        <v>-3.5</v>
      </c>
      <c r="CI79" s="33">
        <f t="shared" si="294"/>
        <v>77.472200000000001</v>
      </c>
      <c r="CJ79" s="33">
        <f t="shared" si="278"/>
        <v>-3.5</v>
      </c>
      <c r="CK79" s="33">
        <f t="shared" si="279"/>
        <v>-5</v>
      </c>
      <c r="CL79" s="33">
        <f t="shared" si="295"/>
        <v>-5</v>
      </c>
      <c r="CM79" s="33">
        <f t="shared" si="280"/>
        <v>-3.5</v>
      </c>
      <c r="CN79" s="33"/>
      <c r="CO79" s="32" t="str">
        <f t="shared" si="281"/>
        <v>No</v>
      </c>
      <c r="CP79" s="56">
        <f t="shared" si="282"/>
        <v>0.33756949891067539</v>
      </c>
    </row>
    <row r="80" spans="1:94" ht="17" x14ac:dyDescent="0.2">
      <c r="A80" s="30">
        <v>45989</v>
      </c>
      <c r="B80" s="32" t="s">
        <v>67</v>
      </c>
      <c r="C80" s="32" t="s">
        <v>281</v>
      </c>
      <c r="D80" s="32" t="s">
        <v>85</v>
      </c>
      <c r="E80" s="33">
        <v>4.0999999999999996</v>
      </c>
      <c r="F80" s="33" t="s">
        <v>59</v>
      </c>
      <c r="G80" s="33" t="s">
        <v>60</v>
      </c>
      <c r="H80" s="32" t="s">
        <v>282</v>
      </c>
      <c r="I80" s="32">
        <v>6</v>
      </c>
      <c r="J80" s="32">
        <v>9</v>
      </c>
      <c r="K80" s="40" t="s">
        <v>285</v>
      </c>
      <c r="L80" s="33">
        <v>1.5</v>
      </c>
      <c r="M80" s="35" t="s">
        <v>284</v>
      </c>
      <c r="N80" s="32" t="s">
        <v>4</v>
      </c>
      <c r="R80" s="33">
        <v>4</v>
      </c>
      <c r="S80" s="32">
        <v>2</v>
      </c>
      <c r="T80" s="33" t="str">
        <f t="shared" ref="T80:T103" si="361">IF(($AA80="W"),ROUND(($L80*$R80),2),"0.00")</f>
        <v>0.00</v>
      </c>
      <c r="U80" s="33">
        <f t="shared" si="353"/>
        <v>-1.5</v>
      </c>
      <c r="V80" s="25">
        <f t="shared" si="354"/>
        <v>95.389999999999986</v>
      </c>
      <c r="W80" s="25">
        <f t="shared" si="355"/>
        <v>231</v>
      </c>
      <c r="X80" s="36">
        <f t="shared" si="356"/>
        <v>0.41294372294372289</v>
      </c>
      <c r="Y80" s="26">
        <f t="shared" si="357"/>
        <v>0.95389999999999986</v>
      </c>
      <c r="Z80" s="27">
        <f t="shared" si="358"/>
        <v>9538.9999999999982</v>
      </c>
      <c r="AA80" s="32" t="s">
        <v>61</v>
      </c>
      <c r="AE80" s="33">
        <f t="shared" si="359"/>
        <v>4</v>
      </c>
      <c r="AH80" s="33">
        <v>3.22</v>
      </c>
      <c r="AR80" s="32" t="s">
        <v>57</v>
      </c>
      <c r="AS80" s="33">
        <v>4</v>
      </c>
      <c r="BG80" s="33">
        <f t="shared" si="249"/>
        <v>3.33</v>
      </c>
      <c r="BH80" s="33">
        <f t="shared" si="290"/>
        <v>3.0424000000000002</v>
      </c>
      <c r="BK80" s="33">
        <v>3.3</v>
      </c>
      <c r="BM80" s="32">
        <v>45</v>
      </c>
      <c r="BN80" s="32">
        <v>27</v>
      </c>
      <c r="BO80" s="44">
        <f t="shared" si="360"/>
        <v>0.6</v>
      </c>
      <c r="BP80" s="33">
        <f t="shared" si="291"/>
        <v>6</v>
      </c>
      <c r="BQ80" s="33" t="s">
        <v>595</v>
      </c>
      <c r="BR80" s="33"/>
      <c r="BS80" s="33" t="s">
        <v>328</v>
      </c>
      <c r="BT80" s="45" t="s">
        <v>286</v>
      </c>
      <c r="BU80" s="32" t="s">
        <v>353</v>
      </c>
      <c r="BV80" s="32">
        <v>1590</v>
      </c>
      <c r="BW80" s="32" t="s">
        <v>435</v>
      </c>
      <c r="BX80" s="32" t="s">
        <v>486</v>
      </c>
      <c r="BY80" s="32">
        <v>10</v>
      </c>
      <c r="BZ80" s="33" t="str">
        <f t="shared" si="303"/>
        <v>0.00</v>
      </c>
      <c r="CA80" s="33">
        <f t="shared" si="304"/>
        <v>-1.5</v>
      </c>
      <c r="CB80" s="33">
        <f t="shared" si="305"/>
        <v>77.959999999999994</v>
      </c>
      <c r="CC80" s="56">
        <f t="shared" si="277"/>
        <v>0.33748917748917745</v>
      </c>
      <c r="CD80" s="33" t="str">
        <f t="shared" si="194"/>
        <v>0.00</v>
      </c>
      <c r="CE80" s="33">
        <f t="shared" si="292"/>
        <v>-1.5</v>
      </c>
      <c r="CF80" s="33">
        <f t="shared" si="306"/>
        <v>75.83</v>
      </c>
      <c r="CG80" s="33" t="str">
        <f t="shared" si="307"/>
        <v>0.00</v>
      </c>
      <c r="CH80" s="33">
        <f t="shared" si="293"/>
        <v>-1.5</v>
      </c>
      <c r="CI80" s="33">
        <f t="shared" si="294"/>
        <v>75.972200000000001</v>
      </c>
      <c r="CJ80" s="33">
        <f t="shared" si="278"/>
        <v>-1.5</v>
      </c>
      <c r="CK80" s="33">
        <f t="shared" si="279"/>
        <v>-5</v>
      </c>
      <c r="CL80" s="33">
        <f t="shared" si="295"/>
        <v>-5</v>
      </c>
      <c r="CM80" s="33">
        <f t="shared" si="280"/>
        <v>-1.5</v>
      </c>
      <c r="CN80" s="33"/>
      <c r="CO80" s="32" t="str">
        <f t="shared" si="281"/>
        <v>No</v>
      </c>
      <c r="CP80" s="56">
        <f t="shared" si="282"/>
        <v>0.32888398268398267</v>
      </c>
    </row>
    <row r="81" spans="1:94" x14ac:dyDescent="0.2">
      <c r="A81" s="30">
        <v>45990</v>
      </c>
      <c r="B81" s="32" t="s">
        <v>67</v>
      </c>
      <c r="C81" s="32" t="s">
        <v>288</v>
      </c>
      <c r="D81" s="32" t="s">
        <v>65</v>
      </c>
      <c r="E81" s="33">
        <v>5.2</v>
      </c>
      <c r="F81" s="33" t="s">
        <v>59</v>
      </c>
      <c r="G81" s="33" t="s">
        <v>60</v>
      </c>
      <c r="H81" s="32" t="s">
        <v>73</v>
      </c>
      <c r="I81" s="32">
        <v>9</v>
      </c>
      <c r="J81" s="32">
        <v>3</v>
      </c>
      <c r="K81" s="32" t="s">
        <v>289</v>
      </c>
      <c r="L81" s="33">
        <v>2</v>
      </c>
      <c r="M81" s="35" t="s">
        <v>290</v>
      </c>
      <c r="N81" s="32" t="s">
        <v>4</v>
      </c>
      <c r="R81" s="33">
        <v>12</v>
      </c>
      <c r="S81" s="32" t="s">
        <v>62</v>
      </c>
      <c r="T81" s="33" t="str">
        <f t="shared" si="361"/>
        <v>0.00</v>
      </c>
      <c r="U81" s="33">
        <f t="shared" ref="U81:U82" si="362">-$L81+T81</f>
        <v>-2</v>
      </c>
      <c r="V81" s="25">
        <f t="shared" ref="V81:V82" si="363">V80+U81</f>
        <v>93.389999999999986</v>
      </c>
      <c r="W81" s="25">
        <f t="shared" ref="W81:W82" si="364">L81+W80</f>
        <v>233</v>
      </c>
      <c r="X81" s="36">
        <f t="shared" ref="X81:X82" si="365">SUM(V81/W81)</f>
        <v>0.40081545064377677</v>
      </c>
      <c r="Y81" s="26">
        <f t="shared" ref="Y81:Y82" si="366">V81/100</f>
        <v>0.93389999999999984</v>
      </c>
      <c r="Z81" s="27">
        <f t="shared" ref="Z81:Z82" si="367">V81*100</f>
        <v>9338.9999999999982</v>
      </c>
      <c r="AA81" s="32" t="s">
        <v>61</v>
      </c>
      <c r="AE81" s="33">
        <f t="shared" si="359"/>
        <v>18.61</v>
      </c>
      <c r="AH81" s="33">
        <v>18.61</v>
      </c>
      <c r="AR81" s="32" t="s">
        <v>57</v>
      </c>
      <c r="AS81" s="33">
        <v>12</v>
      </c>
      <c r="BG81" s="33">
        <f t="shared" si="249"/>
        <v>35.22</v>
      </c>
      <c r="BH81" s="33">
        <f t="shared" si="290"/>
        <v>17.2012</v>
      </c>
      <c r="BK81" s="33">
        <v>16.2</v>
      </c>
      <c r="BM81" s="32">
        <v>46</v>
      </c>
      <c r="BN81" s="32">
        <v>27</v>
      </c>
      <c r="BO81" s="44">
        <f t="shared" si="360"/>
        <v>0.58695652173913049</v>
      </c>
      <c r="BP81" s="33">
        <f t="shared" si="291"/>
        <v>24</v>
      </c>
      <c r="BQ81" s="33" t="s">
        <v>591</v>
      </c>
      <c r="BR81" s="33" t="s">
        <v>605</v>
      </c>
      <c r="BS81" s="33"/>
      <c r="BT81" s="32" t="s">
        <v>291</v>
      </c>
      <c r="BU81" s="32" t="s">
        <v>241</v>
      </c>
      <c r="BV81" s="32">
        <v>2000</v>
      </c>
      <c r="BW81" s="32" t="s">
        <v>459</v>
      </c>
      <c r="BX81" s="32" t="s">
        <v>460</v>
      </c>
      <c r="BY81" s="32">
        <v>12</v>
      </c>
      <c r="BZ81" s="33" t="str">
        <f t="shared" si="303"/>
        <v>0.00</v>
      </c>
      <c r="CA81" s="33">
        <f t="shared" si="304"/>
        <v>-2</v>
      </c>
      <c r="CB81" s="33">
        <f t="shared" si="305"/>
        <v>75.959999999999994</v>
      </c>
      <c r="CC81" s="56">
        <f t="shared" si="277"/>
        <v>0.32600858369098712</v>
      </c>
      <c r="CD81" s="33" t="str">
        <f t="shared" si="194"/>
        <v>0.00</v>
      </c>
      <c r="CE81" s="33">
        <f t="shared" si="292"/>
        <v>-2</v>
      </c>
      <c r="CF81" s="33">
        <f t="shared" si="306"/>
        <v>73.83</v>
      </c>
      <c r="CG81" s="33" t="str">
        <f t="shared" si="307"/>
        <v>0.00</v>
      </c>
      <c r="CH81" s="33">
        <f t="shared" si="293"/>
        <v>-2</v>
      </c>
      <c r="CI81" s="33">
        <f t="shared" si="294"/>
        <v>73.972200000000001</v>
      </c>
      <c r="CJ81" s="33">
        <f t="shared" si="278"/>
        <v>-2</v>
      </c>
      <c r="CK81" s="33">
        <f t="shared" si="279"/>
        <v>-5</v>
      </c>
      <c r="CL81" s="33">
        <f t="shared" si="295"/>
        <v>-5</v>
      </c>
      <c r="CM81" s="33">
        <f t="shared" si="280"/>
        <v>-2</v>
      </c>
      <c r="CN81" s="33"/>
      <c r="CO81" s="32" t="str">
        <f t="shared" si="281"/>
        <v>No</v>
      </c>
      <c r="CP81" s="56">
        <f t="shared" si="282"/>
        <v>0.31747725321888415</v>
      </c>
    </row>
    <row r="82" spans="1:94" x14ac:dyDescent="0.2">
      <c r="A82" s="30">
        <v>45990</v>
      </c>
      <c r="B82" s="32" t="s">
        <v>67</v>
      </c>
      <c r="C82" s="32" t="s">
        <v>288</v>
      </c>
      <c r="D82" s="32" t="s">
        <v>65</v>
      </c>
      <c r="E82" s="33">
        <v>5.2</v>
      </c>
      <c r="F82" s="33" t="s">
        <v>59</v>
      </c>
      <c r="G82" s="33" t="s">
        <v>60</v>
      </c>
      <c r="H82" s="32" t="s">
        <v>73</v>
      </c>
      <c r="I82" s="32">
        <v>9</v>
      </c>
      <c r="J82" s="32">
        <v>3</v>
      </c>
      <c r="K82" s="32" t="s">
        <v>289</v>
      </c>
      <c r="L82" s="33">
        <v>3</v>
      </c>
      <c r="M82" s="35" t="s">
        <v>290</v>
      </c>
      <c r="N82" s="32" t="s">
        <v>5</v>
      </c>
      <c r="R82" s="33">
        <v>3.3</v>
      </c>
      <c r="S82" s="32" t="s">
        <v>62</v>
      </c>
      <c r="T82" s="33" t="str">
        <f t="shared" si="361"/>
        <v>0.00</v>
      </c>
      <c r="U82" s="33">
        <f t="shared" si="362"/>
        <v>-3</v>
      </c>
      <c r="V82" s="25">
        <f t="shared" si="363"/>
        <v>90.389999999999986</v>
      </c>
      <c r="W82" s="25">
        <f t="shared" si="364"/>
        <v>236</v>
      </c>
      <c r="X82" s="36">
        <f t="shared" si="365"/>
        <v>0.38300847457627113</v>
      </c>
      <c r="Y82" s="26">
        <f t="shared" si="366"/>
        <v>0.90389999999999981</v>
      </c>
      <c r="Z82" s="27">
        <f t="shared" si="367"/>
        <v>9038.9999999999982</v>
      </c>
      <c r="AA82" s="32" t="s">
        <v>61</v>
      </c>
      <c r="AE82" s="33">
        <f t="shared" si="359"/>
        <v>4.09</v>
      </c>
      <c r="AH82" s="33">
        <v>4.09</v>
      </c>
      <c r="AR82" s="32" t="s">
        <v>57</v>
      </c>
      <c r="AS82" s="33">
        <v>3.3</v>
      </c>
      <c r="BG82" s="33">
        <f t="shared" si="249"/>
        <v>9.27</v>
      </c>
      <c r="BH82" s="33">
        <f t="shared" si="290"/>
        <v>3.8428</v>
      </c>
      <c r="BK82" s="33">
        <v>3.7</v>
      </c>
      <c r="BM82" s="32">
        <v>46</v>
      </c>
      <c r="BN82" s="32">
        <v>27</v>
      </c>
      <c r="BO82" s="44">
        <f t="shared" si="360"/>
        <v>0.58695652173913049</v>
      </c>
      <c r="BP82" s="33">
        <f t="shared" si="291"/>
        <v>9.8999999999999986</v>
      </c>
      <c r="BQ82" s="33" t="s">
        <v>591</v>
      </c>
      <c r="BR82" s="33" t="s">
        <v>606</v>
      </c>
      <c r="BS82" s="33"/>
      <c r="BT82" s="32" t="s">
        <v>291</v>
      </c>
      <c r="BU82" s="32" t="s">
        <v>241</v>
      </c>
      <c r="BV82" s="32">
        <v>2000</v>
      </c>
      <c r="BW82" s="32" t="s">
        <v>459</v>
      </c>
      <c r="BX82" s="32" t="s">
        <v>460</v>
      </c>
      <c r="BY82" s="32">
        <v>12</v>
      </c>
      <c r="BZ82" s="33" t="str">
        <f t="shared" si="303"/>
        <v>0.00</v>
      </c>
      <c r="CA82" s="33">
        <f t="shared" si="304"/>
        <v>-3</v>
      </c>
      <c r="CB82" s="33">
        <f t="shared" si="305"/>
        <v>72.959999999999994</v>
      </c>
      <c r="CC82" s="56">
        <f t="shared" si="277"/>
        <v>0.30915254237288131</v>
      </c>
      <c r="CD82" s="33" t="str">
        <f t="shared" si="194"/>
        <v>0.00</v>
      </c>
      <c r="CE82" s="33">
        <f t="shared" si="292"/>
        <v>-3</v>
      </c>
      <c r="CF82" s="33">
        <f t="shared" si="306"/>
        <v>70.83</v>
      </c>
      <c r="CG82" s="33" t="str">
        <f t="shared" si="307"/>
        <v>0.00</v>
      </c>
      <c r="CH82" s="33">
        <f t="shared" si="293"/>
        <v>-3</v>
      </c>
      <c r="CI82" s="33">
        <f t="shared" si="294"/>
        <v>70.972200000000001</v>
      </c>
      <c r="CJ82" s="33">
        <f t="shared" si="278"/>
        <v>-3</v>
      </c>
      <c r="CK82" s="33">
        <f t="shared" si="279"/>
        <v>-5</v>
      </c>
      <c r="CL82" s="33">
        <f t="shared" si="295"/>
        <v>-5</v>
      </c>
      <c r="CM82" s="33">
        <f t="shared" si="280"/>
        <v>-3</v>
      </c>
      <c r="CN82" s="33"/>
      <c r="CO82" s="32" t="str">
        <f t="shared" si="281"/>
        <v>No</v>
      </c>
      <c r="CP82" s="56">
        <f t="shared" si="282"/>
        <v>0.30072966101694915</v>
      </c>
    </row>
    <row r="83" spans="1:94" x14ac:dyDescent="0.2">
      <c r="A83" s="30">
        <v>45990</v>
      </c>
      <c r="B83" s="32" t="s">
        <v>67</v>
      </c>
      <c r="C83" s="32" t="s">
        <v>292</v>
      </c>
      <c r="D83" s="32" t="s">
        <v>65</v>
      </c>
      <c r="E83" s="33">
        <v>7.18</v>
      </c>
      <c r="F83" s="33" t="s">
        <v>59</v>
      </c>
      <c r="G83" s="33" t="s">
        <v>60</v>
      </c>
      <c r="H83" s="32" t="s">
        <v>77</v>
      </c>
      <c r="I83" s="32">
        <v>8</v>
      </c>
      <c r="J83" s="32">
        <v>1</v>
      </c>
      <c r="K83" s="41" t="s">
        <v>293</v>
      </c>
      <c r="L83" s="33">
        <v>3.5</v>
      </c>
      <c r="M83" s="35" t="s">
        <v>295</v>
      </c>
      <c r="N83" s="32" t="s">
        <v>4</v>
      </c>
      <c r="R83" s="33">
        <v>3.7</v>
      </c>
      <c r="S83" s="32">
        <v>4</v>
      </c>
      <c r="T83" s="33" t="str">
        <f t="shared" si="361"/>
        <v>0.00</v>
      </c>
      <c r="U83" s="33">
        <f t="shared" ref="U83:U84" si="368">-$L83+T83</f>
        <v>-3.5</v>
      </c>
      <c r="V83" s="25">
        <f t="shared" ref="V83:V84" si="369">V82+U83</f>
        <v>86.889999999999986</v>
      </c>
      <c r="W83" s="25">
        <f t="shared" ref="W83:W84" si="370">L83+W82</f>
        <v>239.5</v>
      </c>
      <c r="X83" s="36">
        <f t="shared" ref="X83:X84" si="371">SUM(V83/W83)</f>
        <v>0.36279749478079326</v>
      </c>
      <c r="Y83" s="26">
        <f t="shared" ref="Y83:Y84" si="372">V83/100</f>
        <v>0.86889999999999989</v>
      </c>
      <c r="Z83" s="27">
        <f t="shared" ref="Z83:Z84" si="373">V83*100</f>
        <v>8688.9999999999982</v>
      </c>
      <c r="AA83" s="32" t="s">
        <v>61</v>
      </c>
      <c r="AE83" s="33">
        <f t="shared" ref="AE83:AE88" si="374">MAX(AS83, AH83, BK83)</f>
        <v>4.3</v>
      </c>
      <c r="AH83" s="33">
        <v>4.3</v>
      </c>
      <c r="AR83" s="32" t="s">
        <v>57</v>
      </c>
      <c r="AS83" s="33">
        <v>3.7</v>
      </c>
      <c r="BG83" s="33">
        <f t="shared" si="249"/>
        <v>11.549999999999999</v>
      </c>
      <c r="BH83" s="33">
        <f t="shared" si="290"/>
        <v>4.0359999999999996</v>
      </c>
      <c r="BK83" s="33">
        <v>4.0999999999999996</v>
      </c>
      <c r="BM83" s="32">
        <v>47</v>
      </c>
      <c r="BN83" s="32">
        <v>27</v>
      </c>
      <c r="BO83" s="44">
        <f t="shared" si="360"/>
        <v>0.57446808510638303</v>
      </c>
      <c r="BP83" s="33">
        <f t="shared" si="291"/>
        <v>12.950000000000001</v>
      </c>
      <c r="BQ83" s="33" t="s">
        <v>595</v>
      </c>
      <c r="BR83" s="33"/>
      <c r="BS83" s="33" t="s">
        <v>327</v>
      </c>
      <c r="BT83" s="32" t="s">
        <v>296</v>
      </c>
      <c r="BU83" s="32" t="s">
        <v>241</v>
      </c>
      <c r="BV83" s="32">
        <v>1400</v>
      </c>
      <c r="BW83" s="32" t="s">
        <v>490</v>
      </c>
      <c r="BX83" s="32" t="s">
        <v>460</v>
      </c>
      <c r="BY83" s="32">
        <v>16</v>
      </c>
      <c r="BZ83" s="33" t="str">
        <f t="shared" si="303"/>
        <v>0.00</v>
      </c>
      <c r="CA83" s="33">
        <f t="shared" si="304"/>
        <v>-3.5</v>
      </c>
      <c r="CB83" s="33">
        <f t="shared" si="305"/>
        <v>69.459999999999994</v>
      </c>
      <c r="CC83" s="56">
        <f t="shared" si="277"/>
        <v>0.29002087682672228</v>
      </c>
      <c r="CD83" s="33" t="str">
        <f t="shared" si="194"/>
        <v>0.00</v>
      </c>
      <c r="CE83" s="33">
        <f t="shared" si="292"/>
        <v>-3.5</v>
      </c>
      <c r="CF83" s="33">
        <f t="shared" si="306"/>
        <v>67.33</v>
      </c>
      <c r="CG83" s="33" t="str">
        <f t="shared" si="307"/>
        <v>0.00</v>
      </c>
      <c r="CH83" s="33">
        <f t="shared" si="293"/>
        <v>-3.5</v>
      </c>
      <c r="CI83" s="33">
        <f t="shared" si="294"/>
        <v>67.472200000000001</v>
      </c>
      <c r="CJ83" s="33">
        <f t="shared" si="278"/>
        <v>-3.5</v>
      </c>
      <c r="CK83" s="33">
        <f t="shared" si="279"/>
        <v>-5</v>
      </c>
      <c r="CL83" s="33">
        <f t="shared" si="295"/>
        <v>-5</v>
      </c>
      <c r="CM83" s="33">
        <f t="shared" si="280"/>
        <v>-3.5</v>
      </c>
      <c r="CN83" s="33"/>
      <c r="CO83" s="32" t="str">
        <f t="shared" si="281"/>
        <v>No</v>
      </c>
      <c r="CP83" s="56">
        <f t="shared" si="282"/>
        <v>0.28172108559498954</v>
      </c>
    </row>
    <row r="84" spans="1:94" x14ac:dyDescent="0.2">
      <c r="A84" s="30">
        <v>45990</v>
      </c>
      <c r="B84" s="32" t="s">
        <v>67</v>
      </c>
      <c r="C84" s="32" t="s">
        <v>292</v>
      </c>
      <c r="D84" s="32" t="s">
        <v>65</v>
      </c>
      <c r="E84" s="33">
        <v>7.18</v>
      </c>
      <c r="F84" s="33" t="s">
        <v>59</v>
      </c>
      <c r="G84" s="33" t="s">
        <v>60</v>
      </c>
      <c r="H84" s="32" t="s">
        <v>77</v>
      </c>
      <c r="I84" s="32">
        <v>8</v>
      </c>
      <c r="J84" s="32">
        <v>15</v>
      </c>
      <c r="K84" s="32" t="s">
        <v>294</v>
      </c>
      <c r="L84" s="33">
        <v>1.5</v>
      </c>
      <c r="M84" s="35" t="s">
        <v>295</v>
      </c>
      <c r="N84" s="32" t="s">
        <v>4</v>
      </c>
      <c r="R84" s="33">
        <v>3.5</v>
      </c>
      <c r="S84" s="32" t="s">
        <v>62</v>
      </c>
      <c r="T84" s="33" t="str">
        <f t="shared" si="361"/>
        <v>0.00</v>
      </c>
      <c r="U84" s="33">
        <f t="shared" si="368"/>
        <v>-1.5</v>
      </c>
      <c r="V84" s="25">
        <f t="shared" si="369"/>
        <v>85.389999999999986</v>
      </c>
      <c r="W84" s="25">
        <f t="shared" si="370"/>
        <v>241</v>
      </c>
      <c r="X84" s="36">
        <f t="shared" si="371"/>
        <v>0.35431535269709535</v>
      </c>
      <c r="Y84" s="26">
        <f t="shared" si="372"/>
        <v>0.85389999999999988</v>
      </c>
      <c r="Z84" s="27">
        <f t="shared" si="373"/>
        <v>8538.9999999999982</v>
      </c>
      <c r="AA84" s="32" t="s">
        <v>61</v>
      </c>
      <c r="AE84" s="33">
        <f t="shared" si="374"/>
        <v>3.65</v>
      </c>
      <c r="AH84" s="33">
        <v>3.65</v>
      </c>
      <c r="AR84" s="32" t="s">
        <v>57</v>
      </c>
      <c r="AS84" s="33">
        <v>3.5</v>
      </c>
      <c r="BG84" s="33">
        <f t="shared" si="249"/>
        <v>3.9749999999999996</v>
      </c>
      <c r="BH84" s="33">
        <f t="shared" si="290"/>
        <v>3.4380000000000002</v>
      </c>
      <c r="BK84" s="33">
        <v>3</v>
      </c>
      <c r="BM84" s="32">
        <v>47</v>
      </c>
      <c r="BN84" s="32">
        <v>27</v>
      </c>
      <c r="BO84" s="44">
        <f t="shared" si="360"/>
        <v>0.57446808510638303</v>
      </c>
      <c r="BP84" s="33">
        <f t="shared" si="291"/>
        <v>5.25</v>
      </c>
      <c r="BQ84" s="33" t="s">
        <v>595</v>
      </c>
      <c r="BR84" s="33"/>
      <c r="BS84" s="33" t="s">
        <v>328</v>
      </c>
      <c r="BT84" s="32" t="s">
        <v>296</v>
      </c>
      <c r="BU84" s="32" t="s">
        <v>241</v>
      </c>
      <c r="BV84" s="32">
        <v>1400</v>
      </c>
      <c r="BW84" s="32" t="s">
        <v>490</v>
      </c>
      <c r="BX84" s="32" t="s">
        <v>460</v>
      </c>
      <c r="BY84" s="32">
        <v>16</v>
      </c>
      <c r="BZ84" s="33" t="str">
        <f t="shared" si="303"/>
        <v>0.00</v>
      </c>
      <c r="CA84" s="33">
        <f t="shared" si="304"/>
        <v>-1.5</v>
      </c>
      <c r="CB84" s="33">
        <f t="shared" si="305"/>
        <v>67.959999999999994</v>
      </c>
      <c r="CC84" s="56">
        <f t="shared" si="277"/>
        <v>0.28199170124481326</v>
      </c>
      <c r="CD84" s="33" t="str">
        <f t="shared" si="194"/>
        <v>0.00</v>
      </c>
      <c r="CE84" s="33">
        <f t="shared" si="292"/>
        <v>-1.5</v>
      </c>
      <c r="CF84" s="33">
        <f t="shared" si="306"/>
        <v>65.83</v>
      </c>
      <c r="CG84" s="33" t="str">
        <f t="shared" si="307"/>
        <v>0.00</v>
      </c>
      <c r="CH84" s="33">
        <f t="shared" si="293"/>
        <v>-1.5</v>
      </c>
      <c r="CI84" s="33">
        <f t="shared" si="294"/>
        <v>65.972200000000001</v>
      </c>
      <c r="CJ84" s="33">
        <f t="shared" si="278"/>
        <v>-1.5</v>
      </c>
      <c r="CK84" s="33">
        <f t="shared" si="279"/>
        <v>-5</v>
      </c>
      <c r="CL84" s="33">
        <f t="shared" si="295"/>
        <v>-5</v>
      </c>
      <c r="CM84" s="33">
        <f t="shared" si="280"/>
        <v>-1.5</v>
      </c>
      <c r="CN84" s="33"/>
      <c r="CO84" s="32" t="str">
        <f t="shared" si="281"/>
        <v>No</v>
      </c>
      <c r="CP84" s="56">
        <f t="shared" si="282"/>
        <v>0.2737435684647303</v>
      </c>
    </row>
    <row r="85" spans="1:94" x14ac:dyDescent="0.2">
      <c r="A85" s="30">
        <v>45997</v>
      </c>
      <c r="B85" s="32" t="s">
        <v>67</v>
      </c>
      <c r="C85" s="32" t="s">
        <v>304</v>
      </c>
      <c r="D85" s="32" t="s">
        <v>65</v>
      </c>
      <c r="E85" s="33">
        <v>4.17</v>
      </c>
      <c r="F85" s="33" t="s">
        <v>59</v>
      </c>
      <c r="G85" s="33" t="s">
        <v>60</v>
      </c>
      <c r="H85" s="32" t="s">
        <v>87</v>
      </c>
      <c r="I85" s="32">
        <v>6</v>
      </c>
      <c r="J85" s="32">
        <v>1</v>
      </c>
      <c r="K85" s="39" t="s">
        <v>305</v>
      </c>
      <c r="L85" s="33">
        <v>2.5</v>
      </c>
      <c r="M85" s="35" t="s">
        <v>306</v>
      </c>
      <c r="N85" s="32" t="s">
        <v>4</v>
      </c>
      <c r="R85" s="33">
        <v>2.8</v>
      </c>
      <c r="S85" s="32">
        <v>1</v>
      </c>
      <c r="T85" s="33">
        <f t="shared" si="361"/>
        <v>7</v>
      </c>
      <c r="U85" s="33">
        <f t="shared" ref="U85" si="375">-$L85+T85</f>
        <v>4.5</v>
      </c>
      <c r="V85" s="25">
        <f t="shared" ref="V85" si="376">V84+U85</f>
        <v>89.889999999999986</v>
      </c>
      <c r="W85" s="25">
        <f t="shared" ref="W85" si="377">L85+W84</f>
        <v>243.5</v>
      </c>
      <c r="X85" s="36">
        <f t="shared" ref="X85" si="378">SUM(V85/W85)</f>
        <v>0.3691581108829568</v>
      </c>
      <c r="Y85" s="26">
        <f t="shared" ref="Y85" si="379">V85/100</f>
        <v>0.89889999999999981</v>
      </c>
      <c r="Z85" s="27">
        <f t="shared" ref="Z85" si="380">V85*100</f>
        <v>8988.9999999999982</v>
      </c>
      <c r="AA85" s="32" t="s">
        <v>63</v>
      </c>
      <c r="AE85" s="33">
        <f t="shared" si="374"/>
        <v>3.48</v>
      </c>
      <c r="AH85" s="33">
        <v>3.48</v>
      </c>
      <c r="AR85" s="32" t="s">
        <v>57</v>
      </c>
      <c r="AS85" s="33">
        <v>2.8</v>
      </c>
      <c r="BG85" s="33">
        <f t="shared" si="249"/>
        <v>6.1999999999999993</v>
      </c>
      <c r="BH85" s="33">
        <f t="shared" si="290"/>
        <v>3.2816000000000001</v>
      </c>
      <c r="BK85" s="33">
        <v>2.9</v>
      </c>
      <c r="BM85" s="32">
        <v>48</v>
      </c>
      <c r="BN85" s="32">
        <v>28</v>
      </c>
      <c r="BO85" s="44">
        <f t="shared" ref="BO85:BO87" si="381">BN85/BM85</f>
        <v>0.58333333333333337</v>
      </c>
      <c r="BP85" s="33">
        <f t="shared" si="291"/>
        <v>7</v>
      </c>
      <c r="BQ85" s="33" t="s">
        <v>594</v>
      </c>
      <c r="BR85" s="33"/>
      <c r="BS85" s="33"/>
      <c r="BT85" s="32" t="s">
        <v>307</v>
      </c>
      <c r="BU85" s="32" t="s">
        <v>241</v>
      </c>
      <c r="BV85" s="32">
        <v>1110</v>
      </c>
      <c r="BW85" s="32" t="s">
        <v>492</v>
      </c>
      <c r="BX85" s="32" t="s">
        <v>486</v>
      </c>
      <c r="BY85" s="32">
        <v>10</v>
      </c>
      <c r="BZ85" s="33">
        <f t="shared" si="303"/>
        <v>7.25</v>
      </c>
      <c r="CA85" s="33">
        <f t="shared" si="304"/>
        <v>4.75</v>
      </c>
      <c r="CB85" s="33">
        <f t="shared" si="305"/>
        <v>72.709999999999994</v>
      </c>
      <c r="CC85" s="56">
        <f t="shared" si="277"/>
        <v>0.29860369609856258</v>
      </c>
      <c r="CD85" s="33">
        <f t="shared" si="194"/>
        <v>8.1999999999999993</v>
      </c>
      <c r="CE85" s="33">
        <f t="shared" si="292"/>
        <v>5.6999999999999993</v>
      </c>
      <c r="CF85" s="33">
        <f t="shared" si="306"/>
        <v>71.53</v>
      </c>
      <c r="CG85" s="33">
        <f t="shared" si="307"/>
        <v>8.1999999999999993</v>
      </c>
      <c r="CH85" s="33">
        <f t="shared" si="293"/>
        <v>5.7040000000000006</v>
      </c>
      <c r="CI85" s="33">
        <f t="shared" si="294"/>
        <v>71.676199999999994</v>
      </c>
      <c r="CJ85" s="33">
        <f t="shared" si="278"/>
        <v>6.2</v>
      </c>
      <c r="CK85" s="33">
        <f t="shared" si="279"/>
        <v>6.2</v>
      </c>
      <c r="CL85" s="33">
        <f t="shared" si="295"/>
        <v>5.7040000000000006</v>
      </c>
      <c r="CM85" s="33">
        <f t="shared" si="280"/>
        <v>5.7040000000000006</v>
      </c>
      <c r="CN85" s="33"/>
      <c r="CO85" s="32" t="str">
        <f t="shared" si="281"/>
        <v>No</v>
      </c>
      <c r="CP85" s="56">
        <f t="shared" si="282"/>
        <v>0.29435811088295688</v>
      </c>
    </row>
    <row r="86" spans="1:94" x14ac:dyDescent="0.2">
      <c r="A86" s="30">
        <v>45997</v>
      </c>
      <c r="B86" s="32" t="s">
        <v>67</v>
      </c>
      <c r="C86" s="32" t="s">
        <v>308</v>
      </c>
      <c r="D86" s="32" t="s">
        <v>65</v>
      </c>
      <c r="E86" s="33">
        <v>5.32</v>
      </c>
      <c r="F86" s="33" t="s">
        <v>59</v>
      </c>
      <c r="G86" s="33" t="s">
        <v>60</v>
      </c>
      <c r="H86" s="32" t="s">
        <v>87</v>
      </c>
      <c r="I86" s="32">
        <v>8</v>
      </c>
      <c r="J86" s="32">
        <v>10</v>
      </c>
      <c r="K86" s="32" t="s">
        <v>309</v>
      </c>
      <c r="L86" s="33">
        <v>5</v>
      </c>
      <c r="M86" s="35" t="s">
        <v>310</v>
      </c>
      <c r="N86" s="32" t="s">
        <v>4</v>
      </c>
      <c r="R86" s="33">
        <v>5.88</v>
      </c>
      <c r="S86" s="32" t="s">
        <v>62</v>
      </c>
      <c r="T86" s="33" t="str">
        <f t="shared" si="361"/>
        <v>0.00</v>
      </c>
      <c r="U86" s="33">
        <f t="shared" ref="U86:U87" si="382">-$L86+T86</f>
        <v>-5</v>
      </c>
      <c r="V86" s="25">
        <f t="shared" ref="V86:V87" si="383">V85+U86</f>
        <v>84.889999999999986</v>
      </c>
      <c r="W86" s="25">
        <f t="shared" ref="W86:W87" si="384">L86+W85</f>
        <v>248.5</v>
      </c>
      <c r="X86" s="36">
        <f t="shared" ref="X86:X87" si="385">SUM(V86/W86)</f>
        <v>0.34160965794768605</v>
      </c>
      <c r="Y86" s="26">
        <f t="shared" ref="Y86:Y87" si="386">V86/100</f>
        <v>0.84889999999999988</v>
      </c>
      <c r="Z86" s="27">
        <f t="shared" ref="Z86:Z87" si="387">V86*100</f>
        <v>8488.9999999999982</v>
      </c>
      <c r="AA86" s="32" t="s">
        <v>61</v>
      </c>
      <c r="AE86" s="33">
        <f t="shared" si="374"/>
        <v>6</v>
      </c>
      <c r="AH86" s="33">
        <v>4.1900000000000004</v>
      </c>
      <c r="AR86" s="32" t="s">
        <v>57</v>
      </c>
      <c r="AS86" s="33">
        <v>6</v>
      </c>
      <c r="BG86" s="33">
        <f t="shared" si="249"/>
        <v>15.950000000000003</v>
      </c>
      <c r="BH86" s="33">
        <f t="shared" si="290"/>
        <v>3.9348000000000005</v>
      </c>
      <c r="BK86" s="33">
        <v>5.2</v>
      </c>
      <c r="BM86" s="32">
        <v>49</v>
      </c>
      <c r="BN86" s="32">
        <v>28</v>
      </c>
      <c r="BO86" s="44">
        <f t="shared" si="381"/>
        <v>0.5714285714285714</v>
      </c>
      <c r="BP86" s="33">
        <f t="shared" si="291"/>
        <v>29.4</v>
      </c>
      <c r="BQ86" s="33" t="s">
        <v>603</v>
      </c>
      <c r="BR86" s="33"/>
      <c r="BS86" s="33" t="s">
        <v>335</v>
      </c>
      <c r="BT86" s="32" t="s">
        <v>314</v>
      </c>
      <c r="BU86" s="32" t="s">
        <v>243</v>
      </c>
      <c r="BV86" s="32">
        <v>1200</v>
      </c>
      <c r="BW86" s="32" t="s">
        <v>492</v>
      </c>
      <c r="BX86" s="32" t="s">
        <v>486</v>
      </c>
      <c r="BY86" s="32">
        <v>10</v>
      </c>
      <c r="BZ86" s="33" t="str">
        <f t="shared" si="303"/>
        <v>0.00</v>
      </c>
      <c r="CA86" s="33">
        <f t="shared" si="304"/>
        <v>-5</v>
      </c>
      <c r="CB86" s="33">
        <f t="shared" si="305"/>
        <v>67.709999999999994</v>
      </c>
      <c r="CC86" s="56">
        <f t="shared" si="277"/>
        <v>0.27247484909456737</v>
      </c>
      <c r="CD86" s="33" t="str">
        <f t="shared" si="194"/>
        <v>0.00</v>
      </c>
      <c r="CE86" s="33">
        <f t="shared" si="292"/>
        <v>-5</v>
      </c>
      <c r="CF86" s="33">
        <f t="shared" si="306"/>
        <v>66.53</v>
      </c>
      <c r="CG86" s="33" t="str">
        <f t="shared" si="307"/>
        <v>0.00</v>
      </c>
      <c r="CH86" s="33">
        <f t="shared" si="293"/>
        <v>-5</v>
      </c>
      <c r="CI86" s="33">
        <f t="shared" si="294"/>
        <v>66.676199999999994</v>
      </c>
      <c r="CJ86" s="33">
        <f t="shared" si="278"/>
        <v>-5</v>
      </c>
      <c r="CK86" s="33">
        <f t="shared" si="279"/>
        <v>-10</v>
      </c>
      <c r="CL86" s="33">
        <f t="shared" si="295"/>
        <v>-10</v>
      </c>
      <c r="CM86" s="33">
        <f t="shared" si="280"/>
        <v>-5</v>
      </c>
      <c r="CN86" s="33"/>
      <c r="CO86" s="32" t="str">
        <f t="shared" si="281"/>
        <v>No</v>
      </c>
      <c r="CP86" s="56">
        <f t="shared" si="282"/>
        <v>0.26831468812877263</v>
      </c>
    </row>
    <row r="87" spans="1:94" x14ac:dyDescent="0.2">
      <c r="A87" s="30">
        <v>45997</v>
      </c>
      <c r="B87" s="32" t="s">
        <v>67</v>
      </c>
      <c r="C87" s="32" t="s">
        <v>308</v>
      </c>
      <c r="D87" s="32" t="s">
        <v>65</v>
      </c>
      <c r="E87" s="33">
        <v>5.32</v>
      </c>
      <c r="F87" s="33" t="s">
        <v>59</v>
      </c>
      <c r="G87" s="33" t="s">
        <v>60</v>
      </c>
      <c r="H87" s="32" t="s">
        <v>87</v>
      </c>
      <c r="I87" s="32">
        <v>8</v>
      </c>
      <c r="J87" s="32">
        <v>2</v>
      </c>
      <c r="K87" s="41" t="s">
        <v>311</v>
      </c>
      <c r="L87" s="33">
        <v>5</v>
      </c>
      <c r="M87" s="35" t="s">
        <v>310</v>
      </c>
      <c r="N87" s="32" t="s">
        <v>4</v>
      </c>
      <c r="R87" s="33">
        <v>3.33</v>
      </c>
      <c r="S87" s="32">
        <v>4</v>
      </c>
      <c r="T87" s="33" t="str">
        <f t="shared" si="361"/>
        <v>0.00</v>
      </c>
      <c r="U87" s="33">
        <f t="shared" si="382"/>
        <v>-5</v>
      </c>
      <c r="V87" s="25">
        <f t="shared" si="383"/>
        <v>79.889999999999986</v>
      </c>
      <c r="W87" s="25">
        <f t="shared" si="384"/>
        <v>253.5</v>
      </c>
      <c r="X87" s="36">
        <f t="shared" si="385"/>
        <v>0.31514792899408278</v>
      </c>
      <c r="Y87" s="26">
        <f t="shared" si="386"/>
        <v>0.79889999999999983</v>
      </c>
      <c r="Z87" s="27">
        <f t="shared" si="387"/>
        <v>7988.9999999999982</v>
      </c>
      <c r="AA87" s="32" t="s">
        <v>61</v>
      </c>
      <c r="AE87" s="33">
        <f t="shared" si="374"/>
        <v>3.4</v>
      </c>
      <c r="AF87" s="33">
        <f t="shared" ref="AF87" si="388">MAX(AT87, AI87, BM87)</f>
        <v>49</v>
      </c>
      <c r="AG87" s="33">
        <f t="shared" ref="AG87" si="389">MAX(AU87, AJ87, BN87)</f>
        <v>28</v>
      </c>
      <c r="AH87" s="33">
        <v>3.39</v>
      </c>
      <c r="AR87" s="32" t="s">
        <v>57</v>
      </c>
      <c r="AS87" s="33">
        <v>3.4</v>
      </c>
      <c r="BG87" s="33">
        <f t="shared" si="249"/>
        <v>11.95</v>
      </c>
      <c r="BH87" s="33">
        <f t="shared" si="290"/>
        <v>3.1988000000000003</v>
      </c>
      <c r="BK87" s="33">
        <v>3.2</v>
      </c>
      <c r="BM87" s="32">
        <v>49</v>
      </c>
      <c r="BN87" s="32">
        <v>28</v>
      </c>
      <c r="BO87" s="44">
        <f t="shared" si="381"/>
        <v>0.5714285714285714</v>
      </c>
      <c r="BP87" s="33">
        <f t="shared" si="291"/>
        <v>16.649999999999999</v>
      </c>
      <c r="BQ87" s="33" t="s">
        <v>603</v>
      </c>
      <c r="BR87" s="33"/>
      <c r="BS87" s="33" t="s">
        <v>335</v>
      </c>
      <c r="BT87" s="32" t="s">
        <v>314</v>
      </c>
      <c r="BU87" s="32" t="s">
        <v>243</v>
      </c>
      <c r="BV87" s="32">
        <v>1200</v>
      </c>
      <c r="BW87" s="32" t="s">
        <v>492</v>
      </c>
      <c r="BX87" s="32" t="s">
        <v>486</v>
      </c>
      <c r="BY87" s="32">
        <v>10</v>
      </c>
      <c r="BZ87" s="33" t="str">
        <f t="shared" si="303"/>
        <v>0.00</v>
      </c>
      <c r="CA87" s="33">
        <f t="shared" si="304"/>
        <v>-5</v>
      </c>
      <c r="CB87" s="33">
        <f t="shared" si="305"/>
        <v>62.709999999999994</v>
      </c>
      <c r="CC87" s="56">
        <f t="shared" si="277"/>
        <v>0.24737672583826428</v>
      </c>
      <c r="CD87" s="33" t="str">
        <f t="shared" si="194"/>
        <v>0.00</v>
      </c>
      <c r="CE87" s="33">
        <f t="shared" si="292"/>
        <v>-5</v>
      </c>
      <c r="CF87" s="33">
        <f t="shared" si="306"/>
        <v>61.53</v>
      </c>
      <c r="CG87" s="33" t="str">
        <f t="shared" si="307"/>
        <v>0.00</v>
      </c>
      <c r="CH87" s="33">
        <f t="shared" si="293"/>
        <v>-5</v>
      </c>
      <c r="CI87" s="33">
        <f t="shared" si="294"/>
        <v>61.676199999999994</v>
      </c>
      <c r="CJ87" s="33">
        <f t="shared" si="278"/>
        <v>-5</v>
      </c>
      <c r="CK87" s="33">
        <f t="shared" si="279"/>
        <v>-10</v>
      </c>
      <c r="CL87" s="33">
        <f t="shared" si="295"/>
        <v>-10</v>
      </c>
      <c r="CM87" s="33">
        <f t="shared" si="280"/>
        <v>-5</v>
      </c>
      <c r="CN87" s="33"/>
      <c r="CO87" s="32" t="str">
        <f t="shared" si="281"/>
        <v>No</v>
      </c>
      <c r="CP87" s="56">
        <f t="shared" si="282"/>
        <v>0.24329861932938854</v>
      </c>
    </row>
    <row r="88" spans="1:94" x14ac:dyDescent="0.2">
      <c r="A88" s="30">
        <v>45997</v>
      </c>
      <c r="B88" s="32" t="s">
        <v>67</v>
      </c>
      <c r="C88" s="32" t="s">
        <v>304</v>
      </c>
      <c r="D88" s="32" t="s">
        <v>65</v>
      </c>
      <c r="E88" s="33">
        <v>6.09</v>
      </c>
      <c r="F88" s="33" t="s">
        <v>59</v>
      </c>
      <c r="G88" s="33" t="s">
        <v>60</v>
      </c>
      <c r="H88" s="32" t="s">
        <v>87</v>
      </c>
      <c r="I88" s="32">
        <v>9</v>
      </c>
      <c r="J88" s="32">
        <v>2</v>
      </c>
      <c r="K88" s="39" t="s">
        <v>312</v>
      </c>
      <c r="L88" s="33">
        <v>2.5</v>
      </c>
      <c r="M88" s="35" t="s">
        <v>313</v>
      </c>
      <c r="N88" s="32" t="s">
        <v>4</v>
      </c>
      <c r="R88" s="33">
        <v>3</v>
      </c>
      <c r="S88" s="32">
        <v>1</v>
      </c>
      <c r="T88" s="33">
        <f t="shared" si="361"/>
        <v>7.5</v>
      </c>
      <c r="U88" s="33">
        <f t="shared" ref="U88" si="390">-$L88+T88</f>
        <v>5</v>
      </c>
      <c r="V88" s="25">
        <f t="shared" ref="V88" si="391">V87+U88</f>
        <v>84.889999999999986</v>
      </c>
      <c r="W88" s="25">
        <f t="shared" ref="W88" si="392">L88+W87</f>
        <v>256</v>
      </c>
      <c r="X88" s="36">
        <f t="shared" ref="X88" si="393">SUM(V88/W88)</f>
        <v>0.33160156249999995</v>
      </c>
      <c r="Y88" s="26">
        <f t="shared" ref="Y88" si="394">V88/100</f>
        <v>0.84889999999999988</v>
      </c>
      <c r="Z88" s="27">
        <f t="shared" ref="Z88" si="395">V88*100</f>
        <v>8488.9999999999982</v>
      </c>
      <c r="AA88" s="32" t="s">
        <v>63</v>
      </c>
      <c r="AE88" s="33">
        <f t="shared" si="374"/>
        <v>3.1</v>
      </c>
      <c r="AH88" s="33">
        <v>3.1</v>
      </c>
      <c r="AR88" s="32" t="s">
        <v>57</v>
      </c>
      <c r="AS88" s="33">
        <v>3</v>
      </c>
      <c r="BG88" s="33">
        <f t="shared" si="249"/>
        <v>5.25</v>
      </c>
      <c r="BH88" s="33">
        <f t="shared" si="290"/>
        <v>2.9320000000000004</v>
      </c>
      <c r="BK88" s="33">
        <v>2.9</v>
      </c>
      <c r="BM88" s="32">
        <v>50</v>
      </c>
      <c r="BN88" s="32">
        <v>29</v>
      </c>
      <c r="BO88" s="44">
        <f t="shared" ref="BO88:BO90" si="396">BN88/BM88</f>
        <v>0.57999999999999996</v>
      </c>
      <c r="BP88" s="33">
        <f t="shared" si="291"/>
        <v>7.5</v>
      </c>
      <c r="BQ88" s="33" t="s">
        <v>594</v>
      </c>
      <c r="BR88" s="33"/>
      <c r="BS88" s="33"/>
      <c r="BT88" s="32" t="s">
        <v>315</v>
      </c>
      <c r="BU88" s="32" t="s">
        <v>241</v>
      </c>
      <c r="BV88" s="32">
        <v>1200</v>
      </c>
      <c r="BW88" s="32" t="s">
        <v>492</v>
      </c>
      <c r="BX88" s="32" t="s">
        <v>486</v>
      </c>
      <c r="BY88" s="32">
        <v>11</v>
      </c>
      <c r="BZ88" s="33">
        <f t="shared" si="303"/>
        <v>7.25</v>
      </c>
      <c r="CA88" s="33">
        <f t="shared" si="304"/>
        <v>4.75</v>
      </c>
      <c r="CB88" s="33">
        <f t="shared" si="305"/>
        <v>67.459999999999994</v>
      </c>
      <c r="CC88" s="56">
        <f t="shared" si="277"/>
        <v>0.26351562499999998</v>
      </c>
      <c r="CD88" s="33">
        <f t="shared" si="194"/>
        <v>7.33</v>
      </c>
      <c r="CE88" s="33">
        <f t="shared" si="292"/>
        <v>4.83</v>
      </c>
      <c r="CF88" s="33">
        <f t="shared" si="306"/>
        <v>66.36</v>
      </c>
      <c r="CG88" s="33">
        <f t="shared" si="307"/>
        <v>7.33</v>
      </c>
      <c r="CH88" s="33">
        <f t="shared" si="293"/>
        <v>4.83</v>
      </c>
      <c r="CI88" s="33">
        <f t="shared" si="294"/>
        <v>66.506199999999993</v>
      </c>
      <c r="CJ88" s="33">
        <f t="shared" si="278"/>
        <v>5.25</v>
      </c>
      <c r="CK88" s="33">
        <f t="shared" si="279"/>
        <v>5.25</v>
      </c>
      <c r="CL88" s="33">
        <f t="shared" si="295"/>
        <v>4.83</v>
      </c>
      <c r="CM88" s="33">
        <f t="shared" si="280"/>
        <v>4.83</v>
      </c>
      <c r="CN88" s="33"/>
      <c r="CO88" s="32" t="str">
        <f t="shared" si="281"/>
        <v>No</v>
      </c>
      <c r="CP88" s="56">
        <f t="shared" si="282"/>
        <v>0.25978984374999997</v>
      </c>
    </row>
    <row r="89" spans="1:94" x14ac:dyDescent="0.2">
      <c r="A89" s="30">
        <v>46001</v>
      </c>
      <c r="B89" s="32" t="s">
        <v>67</v>
      </c>
      <c r="C89" s="32" t="s">
        <v>316</v>
      </c>
      <c r="D89" s="32" t="s">
        <v>81</v>
      </c>
      <c r="E89" s="33">
        <v>9</v>
      </c>
      <c r="F89" s="33" t="s">
        <v>59</v>
      </c>
      <c r="G89" s="33" t="s">
        <v>60</v>
      </c>
      <c r="H89" s="32" t="s">
        <v>218</v>
      </c>
      <c r="I89" s="32">
        <v>7</v>
      </c>
      <c r="J89" s="32">
        <v>11</v>
      </c>
      <c r="K89" s="40" t="s">
        <v>317</v>
      </c>
      <c r="L89" s="33">
        <v>1</v>
      </c>
      <c r="M89" s="35" t="s">
        <v>318</v>
      </c>
      <c r="N89" s="32" t="s">
        <v>4</v>
      </c>
      <c r="R89" s="33">
        <v>9</v>
      </c>
      <c r="S89" s="32">
        <v>2</v>
      </c>
      <c r="T89" s="33" t="str">
        <f t="shared" si="361"/>
        <v>0.00</v>
      </c>
      <c r="U89" s="33">
        <f t="shared" ref="U89:U90" si="397">-$L89+T89</f>
        <v>-1</v>
      </c>
      <c r="V89" s="25">
        <f t="shared" ref="V89:V90" si="398">V88+U89</f>
        <v>83.889999999999986</v>
      </c>
      <c r="W89" s="25">
        <f t="shared" ref="W89:W90" si="399">L89+W88</f>
        <v>257</v>
      </c>
      <c r="X89" s="36">
        <f t="shared" ref="X89:X90" si="400">SUM(V89/W89)</f>
        <v>0.32642023346303495</v>
      </c>
      <c r="Y89" s="26">
        <f t="shared" ref="Y89:Y90" si="401">V89/100</f>
        <v>0.83889999999999987</v>
      </c>
      <c r="Z89" s="27">
        <f t="shared" ref="Z89:Z90" si="402">V89*100</f>
        <v>8388.9999999999982</v>
      </c>
      <c r="AA89" s="32" t="s">
        <v>61</v>
      </c>
      <c r="AE89" s="33">
        <f t="shared" ref="AE89:AE90" si="403">MAX(AS89, AH89, BK89)</f>
        <v>10.15</v>
      </c>
      <c r="AH89" s="33">
        <v>10.15</v>
      </c>
      <c r="AR89" s="32" t="s">
        <v>57</v>
      </c>
      <c r="AS89" s="33">
        <v>9</v>
      </c>
      <c r="BG89" s="33">
        <f t="shared" si="249"/>
        <v>9.15</v>
      </c>
      <c r="BH89" s="33">
        <f t="shared" si="290"/>
        <v>9.418000000000001</v>
      </c>
      <c r="BK89" s="33">
        <v>8</v>
      </c>
      <c r="BM89" s="32">
        <v>51</v>
      </c>
      <c r="BN89" s="32">
        <v>30</v>
      </c>
      <c r="BO89" s="44">
        <f t="shared" si="396"/>
        <v>0.58823529411764708</v>
      </c>
      <c r="BP89" s="33">
        <f t="shared" si="291"/>
        <v>9</v>
      </c>
      <c r="BQ89" s="33" t="s">
        <v>591</v>
      </c>
      <c r="BR89" s="33" t="s">
        <v>605</v>
      </c>
      <c r="BS89" s="33"/>
      <c r="BT89" s="32" t="s">
        <v>319</v>
      </c>
      <c r="BU89" s="32" t="s">
        <v>241</v>
      </c>
      <c r="BV89" s="32">
        <v>1400</v>
      </c>
      <c r="BW89" s="32" t="s">
        <v>491</v>
      </c>
      <c r="BX89" s="32" t="s">
        <v>460</v>
      </c>
      <c r="BY89" s="32">
        <v>12</v>
      </c>
      <c r="BZ89" s="33" t="str">
        <f t="shared" si="303"/>
        <v>0.00</v>
      </c>
      <c r="CA89" s="33">
        <f t="shared" si="304"/>
        <v>-1</v>
      </c>
      <c r="CB89" s="33">
        <f t="shared" si="305"/>
        <v>66.459999999999994</v>
      </c>
      <c r="CC89" s="56">
        <f t="shared" si="277"/>
        <v>0.25859922178988326</v>
      </c>
      <c r="CD89" s="33" t="str">
        <f t="shared" si="194"/>
        <v>0.00</v>
      </c>
      <c r="CE89" s="33">
        <f t="shared" si="292"/>
        <v>-1</v>
      </c>
      <c r="CF89" s="33">
        <f t="shared" si="306"/>
        <v>65.36</v>
      </c>
      <c r="CG89" s="33" t="str">
        <f t="shared" si="307"/>
        <v>0.00</v>
      </c>
      <c r="CH89" s="33">
        <f t="shared" si="293"/>
        <v>-1</v>
      </c>
      <c r="CI89" s="33">
        <f t="shared" si="294"/>
        <v>65.506199999999993</v>
      </c>
      <c r="CJ89" s="33">
        <f t="shared" si="278"/>
        <v>-1</v>
      </c>
      <c r="CK89" s="33">
        <f t="shared" si="279"/>
        <v>2.6399999999999997</v>
      </c>
      <c r="CL89" s="33">
        <f t="shared" si="295"/>
        <v>2.4287999999999998</v>
      </c>
      <c r="CM89" s="33">
        <f t="shared" si="280"/>
        <v>-1</v>
      </c>
      <c r="CN89" s="33"/>
      <c r="CO89" s="32" t="str">
        <f t="shared" si="281"/>
        <v>No</v>
      </c>
      <c r="CP89" s="56">
        <f t="shared" si="282"/>
        <v>0.25488793774319063</v>
      </c>
    </row>
    <row r="90" spans="1:94" x14ac:dyDescent="0.2">
      <c r="A90" s="30">
        <v>46001</v>
      </c>
      <c r="B90" s="32" t="s">
        <v>67</v>
      </c>
      <c r="C90" s="32" t="s">
        <v>316</v>
      </c>
      <c r="D90" s="32" t="s">
        <v>81</v>
      </c>
      <c r="E90" s="33">
        <v>9</v>
      </c>
      <c r="F90" s="33" t="s">
        <v>59</v>
      </c>
      <c r="G90" s="33" t="s">
        <v>60</v>
      </c>
      <c r="H90" s="32" t="s">
        <v>218</v>
      </c>
      <c r="I90" s="32">
        <v>7</v>
      </c>
      <c r="J90" s="32">
        <v>11</v>
      </c>
      <c r="K90" s="39" t="s">
        <v>317</v>
      </c>
      <c r="L90" s="33">
        <v>4</v>
      </c>
      <c r="M90" s="35" t="s">
        <v>318</v>
      </c>
      <c r="N90" s="32" t="s">
        <v>5</v>
      </c>
      <c r="R90" s="33">
        <v>2.2999999999999998</v>
      </c>
      <c r="S90" s="32">
        <v>2</v>
      </c>
      <c r="T90" s="33">
        <f t="shared" si="361"/>
        <v>9.1999999999999993</v>
      </c>
      <c r="U90" s="33">
        <f t="shared" si="397"/>
        <v>5.1999999999999993</v>
      </c>
      <c r="V90" s="25">
        <f t="shared" si="398"/>
        <v>89.089999999999989</v>
      </c>
      <c r="W90" s="25">
        <f t="shared" si="399"/>
        <v>261</v>
      </c>
      <c r="X90" s="36">
        <f t="shared" si="400"/>
        <v>0.34134099616858232</v>
      </c>
      <c r="Y90" s="26">
        <f t="shared" si="401"/>
        <v>0.89089999999999991</v>
      </c>
      <c r="Z90" s="27">
        <f t="shared" si="402"/>
        <v>8908.9999999999982</v>
      </c>
      <c r="AA90" s="32" t="s">
        <v>63</v>
      </c>
      <c r="AE90" s="33">
        <f t="shared" si="403"/>
        <v>2.2999999999999998</v>
      </c>
      <c r="AH90" s="33">
        <v>1.91</v>
      </c>
      <c r="AR90" s="32" t="s">
        <v>57</v>
      </c>
      <c r="AS90" s="33">
        <v>2.2999999999999998</v>
      </c>
      <c r="BG90" s="33">
        <f t="shared" si="249"/>
        <v>3.6399999999999997</v>
      </c>
      <c r="BH90" s="33">
        <f t="shared" si="290"/>
        <v>1.8371999999999999</v>
      </c>
      <c r="BK90" s="33">
        <v>2</v>
      </c>
      <c r="BM90" s="32">
        <v>51</v>
      </c>
      <c r="BN90" s="32">
        <v>30</v>
      </c>
      <c r="BO90" s="44">
        <f t="shared" si="396"/>
        <v>0.58823529411764708</v>
      </c>
      <c r="BP90" s="33">
        <f t="shared" si="291"/>
        <v>9.1999999999999993</v>
      </c>
      <c r="BQ90" s="33" t="s">
        <v>591</v>
      </c>
      <c r="BR90" s="33" t="s">
        <v>606</v>
      </c>
      <c r="BS90" s="33"/>
      <c r="BT90" s="32" t="s">
        <v>319</v>
      </c>
      <c r="BU90" s="32" t="s">
        <v>241</v>
      </c>
      <c r="BV90" s="32">
        <v>1400</v>
      </c>
      <c r="BW90" s="32" t="s">
        <v>491</v>
      </c>
      <c r="BX90" s="32" t="s">
        <v>460</v>
      </c>
      <c r="BY90" s="32">
        <v>12</v>
      </c>
      <c r="BZ90" s="33">
        <f t="shared" si="303"/>
        <v>8</v>
      </c>
      <c r="CA90" s="33">
        <f t="shared" si="304"/>
        <v>4</v>
      </c>
      <c r="CB90" s="33">
        <f t="shared" si="305"/>
        <v>70.459999999999994</v>
      </c>
      <c r="CC90" s="56">
        <f t="shared" si="277"/>
        <v>0.26996168582375474</v>
      </c>
      <c r="CD90" s="33">
        <f t="shared" si="194"/>
        <v>7.35</v>
      </c>
      <c r="CE90" s="33">
        <f t="shared" si="292"/>
        <v>3.3499999999999996</v>
      </c>
      <c r="CF90" s="33">
        <f t="shared" si="306"/>
        <v>68.709999999999994</v>
      </c>
      <c r="CG90" s="33">
        <f t="shared" si="307"/>
        <v>7.35</v>
      </c>
      <c r="CH90" s="33">
        <f t="shared" si="293"/>
        <v>3.4287999999999998</v>
      </c>
      <c r="CI90" s="33">
        <f t="shared" si="294"/>
        <v>68.934999999999988</v>
      </c>
      <c r="CJ90" s="33">
        <f t="shared" si="278"/>
        <v>3.6399999999999997</v>
      </c>
      <c r="CK90" s="33">
        <f t="shared" si="279"/>
        <v>2.6399999999999997</v>
      </c>
      <c r="CL90" s="33">
        <f t="shared" si="295"/>
        <v>2.4287999999999998</v>
      </c>
      <c r="CM90" s="33">
        <f t="shared" si="280"/>
        <v>3.4287999999999998</v>
      </c>
      <c r="CN90" s="33"/>
      <c r="CO90" s="32" t="str">
        <f t="shared" si="281"/>
        <v>No</v>
      </c>
      <c r="CP90" s="56">
        <f t="shared" si="282"/>
        <v>0.26411877394636013</v>
      </c>
    </row>
    <row r="91" spans="1:94" x14ac:dyDescent="0.2">
      <c r="A91" s="30">
        <v>46004</v>
      </c>
      <c r="B91" s="32" t="s">
        <v>67</v>
      </c>
      <c r="C91" s="32" t="s">
        <v>320</v>
      </c>
      <c r="D91" s="32" t="s">
        <v>65</v>
      </c>
      <c r="E91" s="33">
        <v>4.05</v>
      </c>
      <c r="F91" s="33" t="s">
        <v>59</v>
      </c>
      <c r="G91" s="33" t="s">
        <v>60</v>
      </c>
      <c r="H91" s="32" t="s">
        <v>69</v>
      </c>
      <c r="I91" s="32">
        <v>7</v>
      </c>
      <c r="J91" s="32">
        <v>3</v>
      </c>
      <c r="K91" s="39" t="s">
        <v>289</v>
      </c>
      <c r="L91" s="33">
        <v>2.5</v>
      </c>
      <c r="M91" s="35" t="s">
        <v>321</v>
      </c>
      <c r="N91" s="32" t="s">
        <v>4</v>
      </c>
      <c r="R91" s="33">
        <v>6</v>
      </c>
      <c r="S91" s="32">
        <v>1</v>
      </c>
      <c r="T91" s="33">
        <f t="shared" si="361"/>
        <v>15</v>
      </c>
      <c r="U91" s="33">
        <f t="shared" ref="U91" si="404">-$L91+T91</f>
        <v>12.5</v>
      </c>
      <c r="V91" s="25">
        <f t="shared" ref="V91" si="405">V90+U91</f>
        <v>101.58999999999999</v>
      </c>
      <c r="W91" s="25">
        <f t="shared" ref="W91" si="406">L91+W90</f>
        <v>263.5</v>
      </c>
      <c r="X91" s="36">
        <f t="shared" ref="X91" si="407">SUM(V91/W91)</f>
        <v>0.38554079696394683</v>
      </c>
      <c r="Y91" s="26">
        <f t="shared" ref="Y91" si="408">V91/100</f>
        <v>1.0158999999999998</v>
      </c>
      <c r="Z91" s="27">
        <f t="shared" ref="Z91" si="409">V91*100</f>
        <v>10158.999999999998</v>
      </c>
      <c r="AA91" s="32" t="s">
        <v>63</v>
      </c>
      <c r="AE91" s="33">
        <f t="shared" ref="AE91:AE92" si="410">MAX(AS91, AH91, BK91)</f>
        <v>6.01</v>
      </c>
      <c r="AH91" s="33">
        <v>6.01</v>
      </c>
      <c r="AR91" s="32" t="s">
        <v>57</v>
      </c>
      <c r="AS91" s="33">
        <v>6</v>
      </c>
      <c r="BG91" s="33">
        <f t="shared" si="249"/>
        <v>12.524999999999999</v>
      </c>
      <c r="BH91" s="33">
        <f t="shared" si="290"/>
        <v>5.6092000000000004</v>
      </c>
      <c r="BK91" s="33">
        <v>5.8</v>
      </c>
      <c r="BM91" s="32">
        <v>52</v>
      </c>
      <c r="BN91" s="32">
        <v>31</v>
      </c>
      <c r="BO91" s="44">
        <f t="shared" ref="BO91:BO134" si="411">BN91/BM91</f>
        <v>0.59615384615384615</v>
      </c>
      <c r="BP91" s="33">
        <f t="shared" si="291"/>
        <v>15</v>
      </c>
      <c r="BQ91" s="33" t="s">
        <v>594</v>
      </c>
      <c r="BR91" s="33"/>
      <c r="BS91" s="33"/>
      <c r="BT91" s="32" t="s">
        <v>324</v>
      </c>
      <c r="BU91" s="32" t="s">
        <v>241</v>
      </c>
      <c r="BV91" s="32">
        <v>2400</v>
      </c>
      <c r="BW91" s="32" t="s">
        <v>459</v>
      </c>
      <c r="BX91" s="32" t="s">
        <v>460</v>
      </c>
      <c r="BY91" s="32">
        <v>10</v>
      </c>
      <c r="BZ91" s="33">
        <f t="shared" si="303"/>
        <v>14.5</v>
      </c>
      <c r="CA91" s="33">
        <f t="shared" si="304"/>
        <v>12</v>
      </c>
      <c r="CB91" s="33">
        <f t="shared" si="305"/>
        <v>82.46</v>
      </c>
      <c r="CC91" s="56">
        <f t="shared" si="277"/>
        <v>0.31294117647058822</v>
      </c>
      <c r="CD91" s="33">
        <f t="shared" si="194"/>
        <v>14.02</v>
      </c>
      <c r="CE91" s="33">
        <f t="shared" si="292"/>
        <v>11.52</v>
      </c>
      <c r="CF91" s="33">
        <f t="shared" si="306"/>
        <v>80.22999999999999</v>
      </c>
      <c r="CG91" s="33">
        <f t="shared" si="307"/>
        <v>14.02</v>
      </c>
      <c r="CH91" s="33">
        <f t="shared" si="293"/>
        <v>11.523</v>
      </c>
      <c r="CI91" s="33">
        <f t="shared" si="294"/>
        <v>80.457999999999984</v>
      </c>
      <c r="CJ91" s="33">
        <f t="shared" si="278"/>
        <v>12.524999999999999</v>
      </c>
      <c r="CK91" s="33">
        <f t="shared" si="279"/>
        <v>12.524999999999999</v>
      </c>
      <c r="CL91" s="33">
        <f t="shared" si="295"/>
        <v>11.523</v>
      </c>
      <c r="CM91" s="33">
        <f t="shared" si="280"/>
        <v>11.523</v>
      </c>
      <c r="CN91" s="33"/>
      <c r="CO91" s="32" t="str">
        <f t="shared" si="281"/>
        <v>No</v>
      </c>
      <c r="CP91" s="56">
        <f t="shared" si="282"/>
        <v>0.30534345351043635</v>
      </c>
    </row>
    <row r="92" spans="1:94" x14ac:dyDescent="0.2">
      <c r="A92" s="30">
        <v>46004</v>
      </c>
      <c r="B92" s="32" t="s">
        <v>67</v>
      </c>
      <c r="C92" s="32" t="s">
        <v>320</v>
      </c>
      <c r="D92" s="32" t="s">
        <v>65</v>
      </c>
      <c r="E92" s="33">
        <v>4.17</v>
      </c>
      <c r="F92" s="33" t="s">
        <v>59</v>
      </c>
      <c r="G92" s="33" t="s">
        <v>60</v>
      </c>
      <c r="H92" s="32" t="s">
        <v>84</v>
      </c>
      <c r="I92" s="32">
        <v>6</v>
      </c>
      <c r="J92" s="32">
        <v>12</v>
      </c>
      <c r="K92" s="39" t="s">
        <v>322</v>
      </c>
      <c r="L92" s="33">
        <v>2.5</v>
      </c>
      <c r="M92" s="35" t="s">
        <v>323</v>
      </c>
      <c r="N92" s="32" t="s">
        <v>4</v>
      </c>
      <c r="R92" s="33">
        <v>2.9</v>
      </c>
      <c r="S92" s="32">
        <v>1</v>
      </c>
      <c r="T92" s="33">
        <f t="shared" si="361"/>
        <v>7.25</v>
      </c>
      <c r="U92" s="33">
        <f t="shared" ref="U92" si="412">-$L92+T92</f>
        <v>4.75</v>
      </c>
      <c r="V92" s="25">
        <f t="shared" ref="V92" si="413">V91+U92</f>
        <v>106.33999999999999</v>
      </c>
      <c r="W92" s="25">
        <f t="shared" ref="W92" si="414">L92+W91</f>
        <v>266</v>
      </c>
      <c r="X92" s="36">
        <f t="shared" ref="X92" si="415">SUM(V92/W92)</f>
        <v>0.3997744360902255</v>
      </c>
      <c r="Y92" s="26">
        <f t="shared" ref="Y92" si="416">V92/100</f>
        <v>1.0633999999999999</v>
      </c>
      <c r="Z92" s="27">
        <f t="shared" ref="Z92" si="417">V92*100</f>
        <v>10633.999999999998</v>
      </c>
      <c r="AA92" s="32" t="s">
        <v>63</v>
      </c>
      <c r="AE92" s="33">
        <f t="shared" si="410"/>
        <v>3.73</v>
      </c>
      <c r="AH92" s="33">
        <v>3.73</v>
      </c>
      <c r="AR92" s="32" t="s">
        <v>57</v>
      </c>
      <c r="AS92" s="33">
        <v>2.9</v>
      </c>
      <c r="BG92" s="33">
        <f t="shared" si="249"/>
        <v>6.8249999999999993</v>
      </c>
      <c r="BH92" s="33">
        <f t="shared" si="290"/>
        <v>3.5116000000000001</v>
      </c>
      <c r="BK92" s="33">
        <v>3.4</v>
      </c>
      <c r="BM92" s="32">
        <v>53</v>
      </c>
      <c r="BN92" s="32">
        <v>32</v>
      </c>
      <c r="BO92" s="44">
        <f t="shared" si="411"/>
        <v>0.60377358490566035</v>
      </c>
      <c r="BP92" s="33">
        <f t="shared" si="291"/>
        <v>7.25</v>
      </c>
      <c r="BQ92" s="33" t="s">
        <v>594</v>
      </c>
      <c r="BR92" s="33"/>
      <c r="BS92" s="33"/>
      <c r="BT92" s="32" t="s">
        <v>325</v>
      </c>
      <c r="BU92" s="32" t="s">
        <v>241</v>
      </c>
      <c r="BV92" s="32">
        <v>1000</v>
      </c>
      <c r="BW92" s="32" t="s">
        <v>492</v>
      </c>
      <c r="BX92" s="32" t="s">
        <v>437</v>
      </c>
      <c r="BY92" s="32">
        <v>12</v>
      </c>
      <c r="BZ92" s="33">
        <f t="shared" si="303"/>
        <v>8.5</v>
      </c>
      <c r="CA92" s="33">
        <f t="shared" si="304"/>
        <v>6</v>
      </c>
      <c r="CB92" s="33">
        <f t="shared" si="305"/>
        <v>88.46</v>
      </c>
      <c r="CC92" s="56">
        <f t="shared" si="277"/>
        <v>0.33255639097744361</v>
      </c>
      <c r="CD92" s="33">
        <f t="shared" si="194"/>
        <v>8.7799999999999994</v>
      </c>
      <c r="CE92" s="33">
        <f t="shared" si="292"/>
        <v>6.2799999999999994</v>
      </c>
      <c r="CF92" s="33">
        <f t="shared" si="306"/>
        <v>86.509999999999991</v>
      </c>
      <c r="CG92" s="33">
        <f t="shared" si="307"/>
        <v>8.7799999999999994</v>
      </c>
      <c r="CH92" s="33">
        <f t="shared" si="293"/>
        <v>6.2790000000000008</v>
      </c>
      <c r="CI92" s="33">
        <f t="shared" si="294"/>
        <v>86.736999999999981</v>
      </c>
      <c r="CJ92" s="33">
        <f t="shared" si="278"/>
        <v>6.8250000000000002</v>
      </c>
      <c r="CK92" s="33">
        <f t="shared" si="279"/>
        <v>6.8250000000000002</v>
      </c>
      <c r="CL92" s="33">
        <f t="shared" si="295"/>
        <v>6.2790000000000008</v>
      </c>
      <c r="CM92" s="33">
        <f t="shared" si="280"/>
        <v>6.2790000000000008</v>
      </c>
      <c r="CN92" s="33"/>
      <c r="CO92" s="32" t="str">
        <f t="shared" si="281"/>
        <v>No</v>
      </c>
      <c r="CP92" s="56">
        <f t="shared" si="282"/>
        <v>0.32607894736842097</v>
      </c>
    </row>
    <row r="93" spans="1:94" x14ac:dyDescent="0.2">
      <c r="A93" s="30">
        <v>46011</v>
      </c>
      <c r="B93" s="32" t="s">
        <v>67</v>
      </c>
      <c r="C93" s="32" t="s">
        <v>329</v>
      </c>
      <c r="D93" s="32" t="s">
        <v>65</v>
      </c>
      <c r="E93" s="33">
        <v>8</v>
      </c>
      <c r="F93" s="33" t="s">
        <v>59</v>
      </c>
      <c r="G93" s="33" t="s">
        <v>60</v>
      </c>
      <c r="H93" s="32" t="s">
        <v>77</v>
      </c>
      <c r="I93" s="32">
        <v>9</v>
      </c>
      <c r="J93" s="32">
        <v>1</v>
      </c>
      <c r="K93" s="39" t="s">
        <v>331</v>
      </c>
      <c r="L93" s="33">
        <v>5</v>
      </c>
      <c r="M93" s="35" t="s">
        <v>333</v>
      </c>
      <c r="N93" s="32" t="s">
        <v>4</v>
      </c>
      <c r="R93" s="33">
        <v>2.7</v>
      </c>
      <c r="S93" s="32">
        <v>1</v>
      </c>
      <c r="T93" s="33">
        <f t="shared" si="361"/>
        <v>13.5</v>
      </c>
      <c r="U93" s="33">
        <f t="shared" ref="U93:U94" si="418">-$L93+T93</f>
        <v>8.5</v>
      </c>
      <c r="V93" s="25">
        <f t="shared" ref="V93:V94" si="419">V92+U93</f>
        <v>114.83999999999999</v>
      </c>
      <c r="W93" s="25">
        <f t="shared" ref="W93:W94" si="420">L93+W92</f>
        <v>271</v>
      </c>
      <c r="X93" s="36">
        <f t="shared" ref="X93:X94" si="421">SUM(V93/W93)</f>
        <v>0.42376383763837633</v>
      </c>
      <c r="Y93" s="26">
        <f t="shared" ref="Y93:Y94" si="422">V93/100</f>
        <v>1.1483999999999999</v>
      </c>
      <c r="Z93" s="27">
        <f t="shared" ref="Z93:Z94" si="423">V93*100</f>
        <v>11483.999999999998</v>
      </c>
      <c r="AA93" s="32" t="s">
        <v>63</v>
      </c>
      <c r="AE93" s="33">
        <f t="shared" ref="AE93:AE96" si="424">MAX(AS93, AH93, BK93)</f>
        <v>2.84</v>
      </c>
      <c r="AH93" s="33">
        <v>2.84</v>
      </c>
      <c r="AR93" s="32" t="s">
        <v>57</v>
      </c>
      <c r="AS93" s="33">
        <v>2.7</v>
      </c>
      <c r="BG93" s="33">
        <f t="shared" si="249"/>
        <v>9.1999999999999993</v>
      </c>
      <c r="BH93" s="33">
        <f t="shared" si="290"/>
        <v>2.6928000000000001</v>
      </c>
      <c r="BK93" s="33">
        <v>2.7</v>
      </c>
      <c r="BM93" s="32">
        <v>54</v>
      </c>
      <c r="BN93" s="32">
        <v>33</v>
      </c>
      <c r="BO93" s="44">
        <f t="shared" si="411"/>
        <v>0.61111111111111116</v>
      </c>
      <c r="BP93" s="33">
        <f t="shared" si="291"/>
        <v>13.5</v>
      </c>
      <c r="BQ93" s="33" t="s">
        <v>603</v>
      </c>
      <c r="BR93" s="33"/>
      <c r="BS93" s="33" t="s">
        <v>335</v>
      </c>
      <c r="BT93" s="32" t="s">
        <v>334</v>
      </c>
      <c r="BU93" s="32" t="s">
        <v>246</v>
      </c>
      <c r="BV93" s="32">
        <v>2100</v>
      </c>
      <c r="BW93" s="32" t="s">
        <v>490</v>
      </c>
      <c r="BX93" s="32" t="s">
        <v>460</v>
      </c>
      <c r="BY93" s="32">
        <v>11</v>
      </c>
      <c r="BZ93" s="33">
        <f t="shared" si="303"/>
        <v>13.5</v>
      </c>
      <c r="CA93" s="33">
        <f t="shared" si="304"/>
        <v>8.5</v>
      </c>
      <c r="CB93" s="33">
        <f t="shared" si="305"/>
        <v>96.96</v>
      </c>
      <c r="CC93" s="56">
        <f t="shared" si="277"/>
        <v>0.35778597785977856</v>
      </c>
      <c r="CD93" s="33">
        <f t="shared" si="194"/>
        <v>13.46</v>
      </c>
      <c r="CE93" s="33">
        <f t="shared" si="292"/>
        <v>8.4600000000000009</v>
      </c>
      <c r="CF93" s="33">
        <f t="shared" si="306"/>
        <v>94.97</v>
      </c>
      <c r="CG93" s="33">
        <f t="shared" si="307"/>
        <v>13.46</v>
      </c>
      <c r="CH93" s="33">
        <f t="shared" si="293"/>
        <v>8.863999999999999</v>
      </c>
      <c r="CI93" s="33">
        <f t="shared" si="294"/>
        <v>95.600999999999985</v>
      </c>
      <c r="CJ93" s="33">
        <f t="shared" si="278"/>
        <v>9.1999999999999993</v>
      </c>
      <c r="CK93" s="33">
        <f t="shared" si="279"/>
        <v>4.1999999999999993</v>
      </c>
      <c r="CL93" s="33">
        <f t="shared" si="295"/>
        <v>3.8639999999999994</v>
      </c>
      <c r="CM93" s="33">
        <f t="shared" si="280"/>
        <v>8.863999999999999</v>
      </c>
      <c r="CN93" s="33"/>
      <c r="CO93" s="32" t="str">
        <f t="shared" si="281"/>
        <v>No</v>
      </c>
      <c r="CP93" s="56">
        <f t="shared" si="282"/>
        <v>0.35277121771217707</v>
      </c>
    </row>
    <row r="94" spans="1:94" x14ac:dyDescent="0.2">
      <c r="A94" s="30">
        <v>46011</v>
      </c>
      <c r="B94" s="32" t="s">
        <v>67</v>
      </c>
      <c r="C94" s="32" t="s">
        <v>330</v>
      </c>
      <c r="D94" s="32" t="s">
        <v>65</v>
      </c>
      <c r="E94" s="33">
        <v>8</v>
      </c>
      <c r="F94" s="33" t="s">
        <v>59</v>
      </c>
      <c r="G94" s="33" t="s">
        <v>60</v>
      </c>
      <c r="H94" s="32" t="s">
        <v>77</v>
      </c>
      <c r="I94" s="32">
        <v>9</v>
      </c>
      <c r="J94" s="32">
        <v>3</v>
      </c>
      <c r="K94" s="41" t="s">
        <v>332</v>
      </c>
      <c r="L94" s="33">
        <v>5</v>
      </c>
      <c r="M94" s="35" t="s">
        <v>333</v>
      </c>
      <c r="N94" s="32" t="s">
        <v>4</v>
      </c>
      <c r="R94" s="33">
        <v>3.8</v>
      </c>
      <c r="S94" s="32">
        <v>4</v>
      </c>
      <c r="T94" s="33" t="str">
        <f t="shared" si="361"/>
        <v>0.00</v>
      </c>
      <c r="U94" s="33">
        <f t="shared" si="418"/>
        <v>-5</v>
      </c>
      <c r="V94" s="25">
        <f t="shared" si="419"/>
        <v>109.83999999999999</v>
      </c>
      <c r="W94" s="25">
        <f t="shared" si="420"/>
        <v>276</v>
      </c>
      <c r="X94" s="36">
        <f t="shared" si="421"/>
        <v>0.39797101449275357</v>
      </c>
      <c r="Y94" s="26">
        <f t="shared" si="422"/>
        <v>1.0983999999999998</v>
      </c>
      <c r="Z94" s="27">
        <f t="shared" si="423"/>
        <v>10983.999999999998</v>
      </c>
      <c r="AA94" s="32" t="s">
        <v>61</v>
      </c>
      <c r="AE94" s="33">
        <f t="shared" si="424"/>
        <v>4</v>
      </c>
      <c r="AH94" s="33">
        <v>4</v>
      </c>
      <c r="AR94" s="32" t="s">
        <v>57</v>
      </c>
      <c r="AS94" s="33">
        <v>3.8</v>
      </c>
      <c r="BG94" s="33">
        <f t="shared" si="249"/>
        <v>15</v>
      </c>
      <c r="BH94" s="33">
        <f t="shared" si="290"/>
        <v>3.7600000000000002</v>
      </c>
      <c r="BK94" s="33">
        <v>3.6</v>
      </c>
      <c r="BM94" s="32">
        <v>54</v>
      </c>
      <c r="BN94" s="32">
        <v>33</v>
      </c>
      <c r="BO94" s="44">
        <f t="shared" si="411"/>
        <v>0.61111111111111116</v>
      </c>
      <c r="BP94" s="33">
        <f t="shared" si="291"/>
        <v>19</v>
      </c>
      <c r="BQ94" s="33" t="s">
        <v>603</v>
      </c>
      <c r="BR94" s="33"/>
      <c r="BS94" s="33" t="s">
        <v>335</v>
      </c>
      <c r="BT94" s="32" t="s">
        <v>334</v>
      </c>
      <c r="BU94" s="32" t="s">
        <v>246</v>
      </c>
      <c r="BV94" s="32">
        <v>2100</v>
      </c>
      <c r="BW94" s="32" t="s">
        <v>490</v>
      </c>
      <c r="BX94" s="32" t="s">
        <v>460</v>
      </c>
      <c r="BY94" s="32">
        <v>11</v>
      </c>
      <c r="BZ94" s="33" t="str">
        <f t="shared" si="303"/>
        <v>0.00</v>
      </c>
      <c r="CA94" s="33">
        <f t="shared" si="304"/>
        <v>-5</v>
      </c>
      <c r="CB94" s="33">
        <f t="shared" si="305"/>
        <v>91.96</v>
      </c>
      <c r="CC94" s="56">
        <f t="shared" si="277"/>
        <v>0.33318840579710141</v>
      </c>
      <c r="CD94" s="33" t="str">
        <f t="shared" si="194"/>
        <v>0.00</v>
      </c>
      <c r="CE94" s="33">
        <f t="shared" si="292"/>
        <v>-5</v>
      </c>
      <c r="CF94" s="33">
        <f t="shared" si="306"/>
        <v>89.97</v>
      </c>
      <c r="CG94" s="33" t="str">
        <f t="shared" si="307"/>
        <v>0.00</v>
      </c>
      <c r="CH94" s="33">
        <f t="shared" si="293"/>
        <v>-5</v>
      </c>
      <c r="CI94" s="33">
        <f t="shared" si="294"/>
        <v>90.600999999999985</v>
      </c>
      <c r="CJ94" s="33">
        <f t="shared" si="278"/>
        <v>-5</v>
      </c>
      <c r="CK94" s="33">
        <f t="shared" si="279"/>
        <v>4.1999999999999993</v>
      </c>
      <c r="CL94" s="33">
        <f t="shared" si="295"/>
        <v>3.8639999999999994</v>
      </c>
      <c r="CM94" s="33">
        <f t="shared" si="280"/>
        <v>-5</v>
      </c>
      <c r="CN94" s="33"/>
      <c r="CO94" s="32" t="str">
        <f t="shared" si="281"/>
        <v>No</v>
      </c>
      <c r="CP94" s="56">
        <f t="shared" si="282"/>
        <v>0.32826449275362313</v>
      </c>
    </row>
    <row r="95" spans="1:94" x14ac:dyDescent="0.2">
      <c r="A95" s="30">
        <v>46018</v>
      </c>
      <c r="B95" s="32" t="s">
        <v>67</v>
      </c>
      <c r="C95" s="32" t="s">
        <v>338</v>
      </c>
      <c r="D95" s="32" t="s">
        <v>65</v>
      </c>
      <c r="E95" s="32">
        <v>4.37</v>
      </c>
      <c r="F95" s="33" t="s">
        <v>59</v>
      </c>
      <c r="G95" s="33" t="s">
        <v>60</v>
      </c>
      <c r="H95" s="32" t="s">
        <v>79</v>
      </c>
      <c r="I95" s="32">
        <v>8</v>
      </c>
      <c r="J95" s="32">
        <v>3</v>
      </c>
      <c r="K95" s="39" t="s">
        <v>336</v>
      </c>
      <c r="L95" s="33">
        <v>5</v>
      </c>
      <c r="M95" s="35" t="s">
        <v>337</v>
      </c>
      <c r="N95" s="32" t="s">
        <v>4</v>
      </c>
      <c r="R95" s="33">
        <v>6.83</v>
      </c>
      <c r="S95" s="32">
        <v>1</v>
      </c>
      <c r="T95" s="33">
        <f t="shared" si="361"/>
        <v>34.15</v>
      </c>
      <c r="U95" s="33">
        <f t="shared" ref="U95:U96" si="425">-$L95+T95</f>
        <v>29.15</v>
      </c>
      <c r="V95" s="25">
        <f t="shared" ref="V95:V96" si="426">V94+U95</f>
        <v>138.98999999999998</v>
      </c>
      <c r="W95" s="25">
        <f t="shared" ref="W95:W96" si="427">L95+W94</f>
        <v>281</v>
      </c>
      <c r="X95" s="36">
        <f t="shared" ref="X95:X96" si="428">SUM(V95/W95)</f>
        <v>0.49462633451957289</v>
      </c>
      <c r="Y95" s="26">
        <f t="shared" ref="Y95:Y96" si="429">V95/100</f>
        <v>1.3898999999999999</v>
      </c>
      <c r="Z95" s="27">
        <f t="shared" ref="Z95:Z96" si="430">V95*100</f>
        <v>13898.999999999998</v>
      </c>
      <c r="AA95" s="32" t="s">
        <v>63</v>
      </c>
      <c r="AE95" s="33">
        <f t="shared" si="424"/>
        <v>10.7</v>
      </c>
      <c r="AH95" s="33">
        <v>9.9700000000000006</v>
      </c>
      <c r="AR95" s="32" t="s">
        <v>57</v>
      </c>
      <c r="AS95" s="33">
        <v>7.5</v>
      </c>
      <c r="BG95" s="33">
        <f t="shared" si="249"/>
        <v>44.85</v>
      </c>
      <c r="BH95" s="33">
        <f t="shared" si="290"/>
        <v>9.2524000000000015</v>
      </c>
      <c r="BK95" s="33">
        <v>10.7</v>
      </c>
      <c r="BM95" s="32">
        <v>55</v>
      </c>
      <c r="BN95" s="32">
        <v>34</v>
      </c>
      <c r="BO95" s="44">
        <f t="shared" si="411"/>
        <v>0.61818181818181817</v>
      </c>
      <c r="BP95" s="33">
        <f t="shared" si="291"/>
        <v>34.15</v>
      </c>
      <c r="BQ95" s="33" t="s">
        <v>603</v>
      </c>
      <c r="BR95" s="33"/>
      <c r="BS95" s="33" t="s">
        <v>335</v>
      </c>
      <c r="BT95" s="32" t="s">
        <v>340</v>
      </c>
      <c r="BU95" s="32" t="s">
        <v>241</v>
      </c>
      <c r="BV95" s="32">
        <v>1200</v>
      </c>
      <c r="BW95" s="32" t="s">
        <v>487</v>
      </c>
      <c r="BX95" s="32" t="s">
        <v>460</v>
      </c>
      <c r="BY95" s="32">
        <v>9</v>
      </c>
      <c r="BZ95" s="33">
        <f t="shared" si="303"/>
        <v>53.5</v>
      </c>
      <c r="CA95" s="33">
        <f t="shared" si="304"/>
        <v>48.5</v>
      </c>
      <c r="CB95" s="33">
        <f t="shared" si="305"/>
        <v>140.45999999999998</v>
      </c>
      <c r="CC95" s="56">
        <f t="shared" si="277"/>
        <v>0.49985765124555154</v>
      </c>
      <c r="CD95" s="33">
        <f t="shared" si="194"/>
        <v>46.26</v>
      </c>
      <c r="CE95" s="33">
        <f t="shared" si="292"/>
        <v>41.26</v>
      </c>
      <c r="CF95" s="33">
        <f t="shared" si="306"/>
        <v>131.22999999999999</v>
      </c>
      <c r="CG95" s="33">
        <f t="shared" si="307"/>
        <v>46.26</v>
      </c>
      <c r="CH95" s="33">
        <f t="shared" si="293"/>
        <v>41.662000000000006</v>
      </c>
      <c r="CI95" s="33">
        <f t="shared" si="294"/>
        <v>132.26299999999998</v>
      </c>
      <c r="CJ95" s="33">
        <f t="shared" si="278"/>
        <v>44.85</v>
      </c>
      <c r="CK95" s="33">
        <f t="shared" si="279"/>
        <v>39.85</v>
      </c>
      <c r="CL95" s="33">
        <f t="shared" si="295"/>
        <v>36.662000000000006</v>
      </c>
      <c r="CM95" s="33">
        <f t="shared" si="280"/>
        <v>41.662000000000006</v>
      </c>
      <c r="CN95" s="33"/>
      <c r="CO95" s="32" t="str">
        <f t="shared" si="281"/>
        <v>No</v>
      </c>
      <c r="CP95" s="56">
        <f t="shared" si="282"/>
        <v>0.47068683274021345</v>
      </c>
    </row>
    <row r="96" spans="1:94" x14ac:dyDescent="0.2">
      <c r="A96" s="30">
        <v>46018</v>
      </c>
      <c r="B96" s="32" t="s">
        <v>67</v>
      </c>
      <c r="C96" s="32" t="s">
        <v>338</v>
      </c>
      <c r="D96" s="32" t="s">
        <v>65</v>
      </c>
      <c r="E96" s="32">
        <v>4.37</v>
      </c>
      <c r="F96" s="33" t="s">
        <v>59</v>
      </c>
      <c r="G96" s="33" t="s">
        <v>60</v>
      </c>
      <c r="H96" s="32" t="s">
        <v>79</v>
      </c>
      <c r="I96" s="32">
        <v>8</v>
      </c>
      <c r="J96" s="32">
        <v>2</v>
      </c>
      <c r="K96" s="40" t="s">
        <v>339</v>
      </c>
      <c r="L96" s="33">
        <v>5</v>
      </c>
      <c r="M96" s="35" t="s">
        <v>337</v>
      </c>
      <c r="N96" s="32" t="s">
        <v>4</v>
      </c>
      <c r="R96" s="33">
        <v>2.5499999999999998</v>
      </c>
      <c r="S96" s="32">
        <v>2</v>
      </c>
      <c r="T96" s="33" t="str">
        <f t="shared" si="361"/>
        <v>0.00</v>
      </c>
      <c r="U96" s="33">
        <f t="shared" si="425"/>
        <v>-5</v>
      </c>
      <c r="V96" s="25">
        <f t="shared" si="426"/>
        <v>133.98999999999998</v>
      </c>
      <c r="W96" s="25">
        <f t="shared" si="427"/>
        <v>286</v>
      </c>
      <c r="X96" s="36">
        <f t="shared" si="428"/>
        <v>0.4684965034965034</v>
      </c>
      <c r="Y96" s="26">
        <f t="shared" si="429"/>
        <v>1.3398999999999999</v>
      </c>
      <c r="Z96" s="27">
        <f t="shared" si="430"/>
        <v>13398.999999999998</v>
      </c>
      <c r="AA96" s="32" t="s">
        <v>61</v>
      </c>
      <c r="AE96" s="33">
        <f t="shared" si="424"/>
        <v>3.1</v>
      </c>
      <c r="AH96" s="33">
        <v>2.93</v>
      </c>
      <c r="AR96" s="32" t="s">
        <v>57</v>
      </c>
      <c r="AS96" s="33">
        <v>2.8</v>
      </c>
      <c r="BG96" s="33">
        <f t="shared" si="249"/>
        <v>9.65</v>
      </c>
      <c r="BH96" s="33">
        <f t="shared" si="290"/>
        <v>2.7756000000000003</v>
      </c>
      <c r="BK96" s="33">
        <v>3.1</v>
      </c>
      <c r="BM96" s="32">
        <v>55</v>
      </c>
      <c r="BN96" s="32">
        <v>34</v>
      </c>
      <c r="BO96" s="44">
        <f t="shared" si="411"/>
        <v>0.61818181818181817</v>
      </c>
      <c r="BP96" s="33">
        <f t="shared" si="291"/>
        <v>12.75</v>
      </c>
      <c r="BQ96" s="33" t="s">
        <v>603</v>
      </c>
      <c r="BR96" s="33"/>
      <c r="BS96" s="33" t="s">
        <v>335</v>
      </c>
      <c r="BT96" s="32" t="s">
        <v>340</v>
      </c>
      <c r="BU96" s="32" t="s">
        <v>241</v>
      </c>
      <c r="BV96" s="32">
        <v>1200</v>
      </c>
      <c r="BW96" s="32" t="s">
        <v>487</v>
      </c>
      <c r="BX96" s="32" t="s">
        <v>460</v>
      </c>
      <c r="BY96" s="32">
        <v>9</v>
      </c>
      <c r="BZ96" s="33" t="str">
        <f t="shared" si="303"/>
        <v>0.00</v>
      </c>
      <c r="CA96" s="33">
        <f t="shared" si="304"/>
        <v>-5</v>
      </c>
      <c r="CB96" s="33">
        <f t="shared" si="305"/>
        <v>135.45999999999998</v>
      </c>
      <c r="CC96" s="56">
        <f t="shared" si="277"/>
        <v>0.47363636363636358</v>
      </c>
      <c r="CD96" s="33" t="str">
        <f t="shared" si="194"/>
        <v>0.00</v>
      </c>
      <c r="CE96" s="33">
        <f t="shared" si="292"/>
        <v>-5</v>
      </c>
      <c r="CF96" s="33">
        <f t="shared" si="306"/>
        <v>126.22999999999999</v>
      </c>
      <c r="CG96" s="33" t="str">
        <f t="shared" si="307"/>
        <v>0.00</v>
      </c>
      <c r="CH96" s="33">
        <f t="shared" si="293"/>
        <v>-5</v>
      </c>
      <c r="CI96" s="33">
        <f t="shared" si="294"/>
        <v>127.26299999999998</v>
      </c>
      <c r="CJ96" s="33">
        <f t="shared" si="278"/>
        <v>-5</v>
      </c>
      <c r="CK96" s="33">
        <f t="shared" si="279"/>
        <v>39.85</v>
      </c>
      <c r="CL96" s="33">
        <f t="shared" si="295"/>
        <v>36.662000000000006</v>
      </c>
      <c r="CM96" s="33">
        <f t="shared" si="280"/>
        <v>-5</v>
      </c>
      <c r="CN96" s="33"/>
      <c r="CO96" s="32" t="str">
        <f t="shared" si="281"/>
        <v>No</v>
      </c>
      <c r="CP96" s="56">
        <f t="shared" si="282"/>
        <v>0.44497552447552441</v>
      </c>
    </row>
    <row r="97" spans="1:94" x14ac:dyDescent="0.2">
      <c r="A97" s="30">
        <v>46023</v>
      </c>
      <c r="B97" s="32" t="s">
        <v>67</v>
      </c>
      <c r="C97" s="32" t="s">
        <v>341</v>
      </c>
      <c r="D97" s="32" t="s">
        <v>89</v>
      </c>
      <c r="E97" s="32">
        <v>4.3600000000000003</v>
      </c>
      <c r="F97" s="33" t="s">
        <v>59</v>
      </c>
      <c r="G97" s="33" t="s">
        <v>60</v>
      </c>
      <c r="H97" s="32" t="s">
        <v>342</v>
      </c>
      <c r="I97" s="32">
        <v>7</v>
      </c>
      <c r="J97" s="32">
        <v>1</v>
      </c>
      <c r="K97" s="32" t="s">
        <v>343</v>
      </c>
      <c r="L97" s="33">
        <v>2.5</v>
      </c>
      <c r="M97" s="35" t="s">
        <v>345</v>
      </c>
      <c r="N97" s="32" t="s">
        <v>4</v>
      </c>
      <c r="R97" s="33">
        <v>4.4000000000000004</v>
      </c>
      <c r="S97" s="32" t="s">
        <v>62</v>
      </c>
      <c r="T97" s="33" t="str">
        <f t="shared" si="361"/>
        <v>0.00</v>
      </c>
      <c r="U97" s="33">
        <f t="shared" ref="U97:U98" si="431">-$L97+T97</f>
        <v>-2.5</v>
      </c>
      <c r="V97" s="25">
        <f t="shared" ref="V97:V98" si="432">V96+U97</f>
        <v>131.48999999999998</v>
      </c>
      <c r="W97" s="25">
        <f t="shared" ref="W97:W98" si="433">L97+W96</f>
        <v>288.5</v>
      </c>
      <c r="X97" s="36">
        <f t="shared" ref="X97:X98" si="434">SUM(V97/W97)</f>
        <v>0.4557712305025996</v>
      </c>
      <c r="Y97" s="26">
        <f t="shared" ref="Y97:Y98" si="435">V97/100</f>
        <v>1.3148999999999997</v>
      </c>
      <c r="Z97" s="27">
        <f t="shared" ref="Z97:Z98" si="436">V97*100</f>
        <v>13148.999999999998</v>
      </c>
      <c r="AA97" s="32" t="s">
        <v>61</v>
      </c>
      <c r="AE97" s="33">
        <f t="shared" ref="AE97:AE104" si="437">MAX(AS97, AH97, BK97)</f>
        <v>4.4000000000000004</v>
      </c>
      <c r="AH97" s="33">
        <v>3.73</v>
      </c>
      <c r="AR97" s="32" t="s">
        <v>57</v>
      </c>
      <c r="AS97" s="33">
        <v>4.4000000000000004</v>
      </c>
      <c r="BG97" s="33">
        <f t="shared" si="249"/>
        <v>6.8249999999999993</v>
      </c>
      <c r="BH97" s="33">
        <f t="shared" si="290"/>
        <v>3.5116000000000001</v>
      </c>
      <c r="BK97" s="33">
        <v>3.5</v>
      </c>
      <c r="BM97" s="32">
        <v>56</v>
      </c>
      <c r="BN97" s="32">
        <v>34</v>
      </c>
      <c r="BO97" s="44">
        <f t="shared" si="411"/>
        <v>0.6071428571428571</v>
      </c>
      <c r="BP97" s="33">
        <f t="shared" si="291"/>
        <v>11</v>
      </c>
      <c r="BQ97" s="33" t="s">
        <v>595</v>
      </c>
      <c r="BR97" s="33"/>
      <c r="BS97" s="33" t="s">
        <v>335</v>
      </c>
      <c r="BT97" s="32" t="s">
        <v>346</v>
      </c>
      <c r="BU97" s="32" t="s">
        <v>347</v>
      </c>
      <c r="BV97" s="32">
        <v>1800</v>
      </c>
      <c r="BW97" s="32" t="s">
        <v>435</v>
      </c>
      <c r="BX97" s="32" t="s">
        <v>486</v>
      </c>
      <c r="BY97" s="32">
        <v>9</v>
      </c>
      <c r="BZ97" s="33" t="str">
        <f t="shared" si="303"/>
        <v>0.00</v>
      </c>
      <c r="CA97" s="33">
        <f t="shared" si="304"/>
        <v>-2.5</v>
      </c>
      <c r="CB97" s="33">
        <f t="shared" si="305"/>
        <v>132.95999999999998</v>
      </c>
      <c r="CC97" s="56">
        <f t="shared" si="277"/>
        <v>0.46086655112651637</v>
      </c>
      <c r="CD97" s="33" t="str">
        <f t="shared" si="194"/>
        <v>0.00</v>
      </c>
      <c r="CE97" s="33">
        <f t="shared" si="292"/>
        <v>-2.5</v>
      </c>
      <c r="CF97" s="33">
        <f t="shared" si="306"/>
        <v>123.72999999999999</v>
      </c>
      <c r="CG97" s="33" t="str">
        <f t="shared" si="307"/>
        <v>0.00</v>
      </c>
      <c r="CH97" s="33">
        <f t="shared" si="293"/>
        <v>-2.5</v>
      </c>
      <c r="CI97" s="33">
        <f t="shared" si="294"/>
        <v>124.76299999999998</v>
      </c>
      <c r="CJ97" s="33">
        <f t="shared" si="278"/>
        <v>-2.5</v>
      </c>
      <c r="CK97" s="33">
        <f t="shared" si="279"/>
        <v>5.1499999999999986</v>
      </c>
      <c r="CL97" s="33">
        <f t="shared" si="295"/>
        <v>4.7379999999999987</v>
      </c>
      <c r="CM97" s="33">
        <f t="shared" si="280"/>
        <v>-2.5</v>
      </c>
      <c r="CN97" s="33"/>
      <c r="CO97" s="32" t="str">
        <f t="shared" si="281"/>
        <v>No</v>
      </c>
      <c r="CP97" s="56">
        <f t="shared" si="282"/>
        <v>0.43245407279029457</v>
      </c>
    </row>
    <row r="98" spans="1:94" x14ac:dyDescent="0.2">
      <c r="A98" s="30">
        <v>46023</v>
      </c>
      <c r="B98" s="32" t="s">
        <v>67</v>
      </c>
      <c r="C98" s="32" t="s">
        <v>341</v>
      </c>
      <c r="D98" s="32" t="s">
        <v>89</v>
      </c>
      <c r="E98" s="32">
        <v>4.3600000000000003</v>
      </c>
      <c r="F98" s="33" t="s">
        <v>59</v>
      </c>
      <c r="G98" s="33" t="s">
        <v>60</v>
      </c>
      <c r="H98" s="32" t="s">
        <v>342</v>
      </c>
      <c r="I98" s="32">
        <v>7</v>
      </c>
      <c r="J98" s="32">
        <v>2</v>
      </c>
      <c r="K98" s="39" t="s">
        <v>344</v>
      </c>
      <c r="L98" s="33">
        <v>2.5</v>
      </c>
      <c r="M98" s="35" t="s">
        <v>345</v>
      </c>
      <c r="N98" s="32" t="s">
        <v>4</v>
      </c>
      <c r="R98" s="33">
        <v>3.8</v>
      </c>
      <c r="S98" s="32">
        <v>1</v>
      </c>
      <c r="T98" s="33">
        <f t="shared" si="361"/>
        <v>9.5</v>
      </c>
      <c r="U98" s="33">
        <f t="shared" si="431"/>
        <v>7</v>
      </c>
      <c r="V98" s="25">
        <f t="shared" si="432"/>
        <v>138.48999999999998</v>
      </c>
      <c r="W98" s="25">
        <f t="shared" si="433"/>
        <v>291</v>
      </c>
      <c r="X98" s="36">
        <f t="shared" si="434"/>
        <v>0.47591065292096213</v>
      </c>
      <c r="Y98" s="26">
        <f t="shared" si="435"/>
        <v>1.3848999999999998</v>
      </c>
      <c r="Z98" s="27">
        <f t="shared" si="436"/>
        <v>13848.999999999998</v>
      </c>
      <c r="AA98" s="32" t="s">
        <v>63</v>
      </c>
      <c r="AE98" s="33">
        <f t="shared" si="437"/>
        <v>4.5</v>
      </c>
      <c r="AH98" s="33">
        <v>4.0599999999999996</v>
      </c>
      <c r="AR98" s="32" t="s">
        <v>57</v>
      </c>
      <c r="AS98" s="33">
        <v>3.8</v>
      </c>
      <c r="BG98" s="33">
        <f t="shared" si="249"/>
        <v>7.6499999999999986</v>
      </c>
      <c r="BH98" s="33">
        <f t="shared" si="290"/>
        <v>3.8151999999999999</v>
      </c>
      <c r="BK98" s="33">
        <v>4.5</v>
      </c>
      <c r="BM98" s="32">
        <v>56</v>
      </c>
      <c r="BN98" s="32">
        <v>35</v>
      </c>
      <c r="BO98" s="44">
        <f t="shared" si="411"/>
        <v>0.625</v>
      </c>
      <c r="BP98" s="33">
        <f t="shared" si="291"/>
        <v>9.5</v>
      </c>
      <c r="BQ98" s="33" t="s">
        <v>595</v>
      </c>
      <c r="BR98" s="33"/>
      <c r="BS98" s="33" t="s">
        <v>335</v>
      </c>
      <c r="BT98" s="32" t="s">
        <v>346</v>
      </c>
      <c r="BU98" s="32" t="s">
        <v>347</v>
      </c>
      <c r="BV98" s="32">
        <v>1800</v>
      </c>
      <c r="BW98" s="32" t="s">
        <v>435</v>
      </c>
      <c r="BX98" s="32" t="s">
        <v>486</v>
      </c>
      <c r="BY98" s="32">
        <v>9</v>
      </c>
      <c r="BZ98" s="33">
        <f t="shared" si="303"/>
        <v>11.25</v>
      </c>
      <c r="CA98" s="33">
        <f t="shared" si="304"/>
        <v>8.75</v>
      </c>
      <c r="CB98" s="33">
        <f t="shared" si="305"/>
        <v>141.70999999999998</v>
      </c>
      <c r="CC98" s="56">
        <f t="shared" si="277"/>
        <v>0.48697594501718205</v>
      </c>
      <c r="CD98" s="33">
        <f t="shared" si="194"/>
        <v>9.5399999999999991</v>
      </c>
      <c r="CE98" s="33">
        <f t="shared" si="292"/>
        <v>7.0399999999999991</v>
      </c>
      <c r="CF98" s="33">
        <f t="shared" si="306"/>
        <v>130.76999999999998</v>
      </c>
      <c r="CG98" s="33">
        <f t="shared" si="307"/>
        <v>9.5399999999999991</v>
      </c>
      <c r="CH98" s="33">
        <f t="shared" si="293"/>
        <v>7.2379999999999987</v>
      </c>
      <c r="CI98" s="33">
        <f t="shared" si="294"/>
        <v>132.00099999999998</v>
      </c>
      <c r="CJ98" s="33">
        <f t="shared" si="278"/>
        <v>7.6499999999999986</v>
      </c>
      <c r="CK98" s="33">
        <f t="shared" si="279"/>
        <v>5.1499999999999986</v>
      </c>
      <c r="CL98" s="33">
        <f t="shared" si="295"/>
        <v>4.7379999999999987</v>
      </c>
      <c r="CM98" s="33">
        <f t="shared" si="280"/>
        <v>7.2379999999999987</v>
      </c>
      <c r="CN98" s="33"/>
      <c r="CO98" s="32" t="str">
        <f t="shared" si="281"/>
        <v>No</v>
      </c>
      <c r="CP98" s="56">
        <f t="shared" si="282"/>
        <v>0.45361168384879719</v>
      </c>
    </row>
    <row r="99" spans="1:94" x14ac:dyDescent="0.2">
      <c r="A99" s="30">
        <v>46023</v>
      </c>
      <c r="B99" s="32" t="s">
        <v>67</v>
      </c>
      <c r="C99" s="32" t="s">
        <v>341</v>
      </c>
      <c r="D99" s="32" t="s">
        <v>89</v>
      </c>
      <c r="E99" s="32">
        <v>5.09</v>
      </c>
      <c r="F99" s="33" t="s">
        <v>59</v>
      </c>
      <c r="G99" s="33" t="s">
        <v>60</v>
      </c>
      <c r="H99" s="32" t="s">
        <v>348</v>
      </c>
      <c r="I99" s="32">
        <v>7</v>
      </c>
      <c r="J99" s="32">
        <v>2</v>
      </c>
      <c r="K99" s="34" t="s">
        <v>349</v>
      </c>
      <c r="L99" s="33">
        <v>3.5</v>
      </c>
      <c r="M99" s="35" t="s">
        <v>351</v>
      </c>
      <c r="N99" s="32" t="s">
        <v>4</v>
      </c>
      <c r="R99" s="33">
        <v>2.7</v>
      </c>
      <c r="S99" s="32">
        <v>3</v>
      </c>
      <c r="T99" s="33" t="str">
        <f t="shared" si="361"/>
        <v>0.00</v>
      </c>
      <c r="U99" s="33">
        <f t="shared" ref="U99:U100" si="438">-$L99+T99</f>
        <v>-3.5</v>
      </c>
      <c r="V99" s="25">
        <f t="shared" ref="V99:V100" si="439">V98+U99</f>
        <v>134.98999999999998</v>
      </c>
      <c r="W99" s="25">
        <f t="shared" ref="W99:W100" si="440">L99+W98</f>
        <v>294.5</v>
      </c>
      <c r="X99" s="36">
        <f t="shared" ref="X99:X100" si="441">SUM(V99/W99)</f>
        <v>0.45837011884550077</v>
      </c>
      <c r="Y99" s="26">
        <f t="shared" ref="Y99:Y100" si="442">V99/100</f>
        <v>1.3498999999999999</v>
      </c>
      <c r="Z99" s="27">
        <f t="shared" ref="Z99:Z100" si="443">V99*100</f>
        <v>13498.999999999998</v>
      </c>
      <c r="AA99" s="32" t="s">
        <v>61</v>
      </c>
      <c r="AE99" s="33">
        <f t="shared" si="437"/>
        <v>4.7</v>
      </c>
      <c r="AH99" s="33">
        <v>4.7</v>
      </c>
      <c r="AR99" s="32" t="s">
        <v>57</v>
      </c>
      <c r="AS99" s="33">
        <v>2.7</v>
      </c>
      <c r="BG99" s="33">
        <f t="shared" si="249"/>
        <v>12.95</v>
      </c>
      <c r="BH99" s="33">
        <f t="shared" si="290"/>
        <v>4.4039999999999999</v>
      </c>
      <c r="BK99" s="33">
        <v>2.2000000000000002</v>
      </c>
      <c r="BM99" s="32">
        <v>57</v>
      </c>
      <c r="BN99" s="32">
        <v>35</v>
      </c>
      <c r="BO99" s="44">
        <f t="shared" si="411"/>
        <v>0.61403508771929827</v>
      </c>
      <c r="BP99" s="33">
        <f t="shared" si="291"/>
        <v>9.4500000000000011</v>
      </c>
      <c r="BQ99" s="33" t="s">
        <v>595</v>
      </c>
      <c r="BR99" s="33"/>
      <c r="BS99" s="33" t="s">
        <v>327</v>
      </c>
      <c r="BT99" s="32" t="s">
        <v>352</v>
      </c>
      <c r="BU99" s="32" t="s">
        <v>353</v>
      </c>
      <c r="BV99" s="32">
        <v>1800</v>
      </c>
      <c r="BW99" s="32" t="s">
        <v>491</v>
      </c>
      <c r="BX99" s="32" t="s">
        <v>437</v>
      </c>
      <c r="BY99" s="32">
        <v>7</v>
      </c>
      <c r="BZ99" s="33" t="str">
        <f t="shared" si="303"/>
        <v>0.00</v>
      </c>
      <c r="CA99" s="33">
        <f t="shared" si="304"/>
        <v>-3.5</v>
      </c>
      <c r="CB99" s="33">
        <f t="shared" si="305"/>
        <v>138.20999999999998</v>
      </c>
      <c r="CC99" s="56">
        <f t="shared" si="277"/>
        <v>0.46930390492359925</v>
      </c>
      <c r="CD99" s="33" t="str">
        <f t="shared" si="194"/>
        <v>0.00</v>
      </c>
      <c r="CE99" s="33">
        <f t="shared" si="292"/>
        <v>-3.5</v>
      </c>
      <c r="CF99" s="33">
        <f t="shared" si="306"/>
        <v>127.26999999999998</v>
      </c>
      <c r="CG99" s="33" t="str">
        <f t="shared" si="307"/>
        <v>0.00</v>
      </c>
      <c r="CH99" s="33">
        <f t="shared" si="293"/>
        <v>-3.5</v>
      </c>
      <c r="CI99" s="33">
        <f t="shared" si="294"/>
        <v>128.50099999999998</v>
      </c>
      <c r="CJ99" s="33">
        <f t="shared" si="278"/>
        <v>-3.5</v>
      </c>
      <c r="CK99" s="33">
        <f t="shared" si="279"/>
        <v>-5</v>
      </c>
      <c r="CL99" s="33">
        <f t="shared" si="295"/>
        <v>-5</v>
      </c>
      <c r="CM99" s="33">
        <f t="shared" si="280"/>
        <v>-3.5</v>
      </c>
      <c r="CN99" s="33"/>
      <c r="CO99" s="32" t="str">
        <f t="shared" ref="CO99:CO121" si="444">IF(CF99&gt;CI99,"Yes","No")</f>
        <v>No</v>
      </c>
      <c r="CP99" s="56">
        <f t="shared" si="282"/>
        <v>0.43633616298811539</v>
      </c>
    </row>
    <row r="100" spans="1:94" x14ac:dyDescent="0.2">
      <c r="A100" s="30">
        <v>46023</v>
      </c>
      <c r="B100" s="32" t="s">
        <v>67</v>
      </c>
      <c r="C100" s="32" t="s">
        <v>341</v>
      </c>
      <c r="D100" s="32" t="s">
        <v>89</v>
      </c>
      <c r="E100" s="32">
        <v>5.09</v>
      </c>
      <c r="F100" s="33" t="s">
        <v>59</v>
      </c>
      <c r="G100" s="33" t="s">
        <v>60</v>
      </c>
      <c r="H100" s="32" t="s">
        <v>348</v>
      </c>
      <c r="I100" s="32">
        <v>7</v>
      </c>
      <c r="J100" s="32">
        <v>1</v>
      </c>
      <c r="K100" s="32" t="s">
        <v>350</v>
      </c>
      <c r="L100" s="33">
        <v>1.5</v>
      </c>
      <c r="M100" s="35" t="s">
        <v>351</v>
      </c>
      <c r="N100" s="32" t="s">
        <v>4</v>
      </c>
      <c r="R100" s="33">
        <v>6.5</v>
      </c>
      <c r="S100" s="32" t="s">
        <v>62</v>
      </c>
      <c r="T100" s="33" t="str">
        <f t="shared" si="361"/>
        <v>0.00</v>
      </c>
      <c r="U100" s="33">
        <f t="shared" si="438"/>
        <v>-1.5</v>
      </c>
      <c r="V100" s="25">
        <f t="shared" si="439"/>
        <v>133.48999999999998</v>
      </c>
      <c r="W100" s="25">
        <f t="shared" si="440"/>
        <v>296</v>
      </c>
      <c r="X100" s="36">
        <f t="shared" si="441"/>
        <v>0.45097972972972966</v>
      </c>
      <c r="Y100" s="26">
        <f t="shared" si="442"/>
        <v>1.3348999999999998</v>
      </c>
      <c r="Z100" s="27">
        <f t="shared" si="443"/>
        <v>13348.999999999998</v>
      </c>
      <c r="AA100" s="32" t="s">
        <v>61</v>
      </c>
      <c r="AE100" s="33">
        <f t="shared" si="437"/>
        <v>18</v>
      </c>
      <c r="AH100" s="33">
        <v>18</v>
      </c>
      <c r="AR100" s="32" t="s">
        <v>57</v>
      </c>
      <c r="AS100" s="33">
        <v>6.5</v>
      </c>
      <c r="BG100" s="33">
        <f t="shared" si="249"/>
        <v>25.5</v>
      </c>
      <c r="BH100" s="33">
        <f t="shared" si="290"/>
        <v>16.64</v>
      </c>
      <c r="BK100" s="33">
        <v>4.8</v>
      </c>
      <c r="BM100" s="32">
        <v>57</v>
      </c>
      <c r="BN100" s="32">
        <v>35</v>
      </c>
      <c r="BO100" s="44">
        <f t="shared" si="411"/>
        <v>0.61403508771929827</v>
      </c>
      <c r="BP100" s="33">
        <f t="shared" si="291"/>
        <v>9.75</v>
      </c>
      <c r="BQ100" s="33" t="s">
        <v>595</v>
      </c>
      <c r="BR100" s="33"/>
      <c r="BS100" s="33" t="s">
        <v>328</v>
      </c>
      <c r="BT100" s="32" t="s">
        <v>352</v>
      </c>
      <c r="BU100" s="32" t="s">
        <v>353</v>
      </c>
      <c r="BV100" s="32">
        <v>1800</v>
      </c>
      <c r="BW100" s="32" t="s">
        <v>491</v>
      </c>
      <c r="BX100" s="32" t="s">
        <v>437</v>
      </c>
      <c r="BY100" s="32">
        <v>7</v>
      </c>
      <c r="BZ100" s="33" t="str">
        <f t="shared" si="303"/>
        <v>0.00</v>
      </c>
      <c r="CA100" s="33">
        <f t="shared" si="304"/>
        <v>-1.5</v>
      </c>
      <c r="CB100" s="33">
        <f t="shared" si="305"/>
        <v>136.70999999999998</v>
      </c>
      <c r="CC100" s="56">
        <f t="shared" si="277"/>
        <v>0.46185810810810801</v>
      </c>
      <c r="CD100" s="33" t="str">
        <f t="shared" si="194"/>
        <v>0.00</v>
      </c>
      <c r="CE100" s="33">
        <f t="shared" si="292"/>
        <v>-1.5</v>
      </c>
      <c r="CF100" s="33">
        <f t="shared" si="306"/>
        <v>125.76999999999998</v>
      </c>
      <c r="CG100" s="33" t="str">
        <f t="shared" si="307"/>
        <v>0.00</v>
      </c>
      <c r="CH100" s="33">
        <f t="shared" si="293"/>
        <v>-1.5</v>
      </c>
      <c r="CI100" s="33">
        <f t="shared" ref="CI100:CI121" si="445">CI99+CH100</f>
        <v>127.00099999999998</v>
      </c>
      <c r="CJ100" s="33">
        <f t="shared" si="278"/>
        <v>-1.5</v>
      </c>
      <c r="CK100" s="33">
        <f t="shared" si="279"/>
        <v>-5</v>
      </c>
      <c r="CL100" s="33">
        <f t="shared" si="295"/>
        <v>-5</v>
      </c>
      <c r="CM100" s="33">
        <f t="shared" si="280"/>
        <v>-1.5</v>
      </c>
      <c r="CN100" s="33"/>
      <c r="CO100" s="32" t="str">
        <f t="shared" si="444"/>
        <v>No</v>
      </c>
      <c r="CP100" s="56">
        <f t="shared" si="282"/>
        <v>0.42905743243243233</v>
      </c>
    </row>
    <row r="101" spans="1:94" x14ac:dyDescent="0.2">
      <c r="A101" s="30">
        <v>46023</v>
      </c>
      <c r="B101" s="32" t="s">
        <v>67</v>
      </c>
      <c r="C101" s="32" t="s">
        <v>341</v>
      </c>
      <c r="D101" s="32" t="s">
        <v>89</v>
      </c>
      <c r="E101" s="32">
        <v>7.25</v>
      </c>
      <c r="F101" s="33" t="s">
        <v>59</v>
      </c>
      <c r="G101" s="33" t="s">
        <v>60</v>
      </c>
      <c r="H101" s="32" t="s">
        <v>77</v>
      </c>
      <c r="I101" s="32">
        <v>8</v>
      </c>
      <c r="J101" s="32">
        <v>1</v>
      </c>
      <c r="K101" s="32" t="s">
        <v>354</v>
      </c>
      <c r="L101" s="33">
        <v>2.5</v>
      </c>
      <c r="M101" s="35" t="s">
        <v>356</v>
      </c>
      <c r="N101" s="32" t="s">
        <v>4</v>
      </c>
      <c r="R101" s="33">
        <v>3.9</v>
      </c>
      <c r="S101" s="32" t="s">
        <v>62</v>
      </c>
      <c r="T101" s="33" t="str">
        <f t="shared" si="361"/>
        <v>0.00</v>
      </c>
      <c r="U101" s="33">
        <f t="shared" ref="U101:U102" si="446">-$L101+T101</f>
        <v>-2.5</v>
      </c>
      <c r="V101" s="25">
        <f t="shared" ref="V101:V102" si="447">V100+U101</f>
        <v>130.98999999999998</v>
      </c>
      <c r="W101" s="25">
        <f t="shared" ref="W101:W102" si="448">L101+W100</f>
        <v>298.5</v>
      </c>
      <c r="X101" s="36">
        <f t="shared" ref="X101:X102" si="449">SUM(V101/W101)</f>
        <v>0.43882747068676708</v>
      </c>
      <c r="Y101" s="26">
        <f t="shared" ref="Y101:Y102" si="450">V101/100</f>
        <v>1.3098999999999998</v>
      </c>
      <c r="Z101" s="27">
        <f t="shared" ref="Z101:Z102" si="451">V101*100</f>
        <v>13098.999999999998</v>
      </c>
      <c r="AA101" s="32" t="s">
        <v>61</v>
      </c>
      <c r="AE101" s="33">
        <f t="shared" si="437"/>
        <v>4.2699999999999996</v>
      </c>
      <c r="AH101" s="33">
        <v>4.2699999999999996</v>
      </c>
      <c r="AR101" s="32" t="s">
        <v>57</v>
      </c>
      <c r="AS101" s="33">
        <v>3.9</v>
      </c>
      <c r="BG101" s="33">
        <f t="shared" si="249"/>
        <v>8.1749999999999989</v>
      </c>
      <c r="BH101" s="33">
        <f t="shared" si="290"/>
        <v>4.0084</v>
      </c>
      <c r="BK101" s="33">
        <v>3.6</v>
      </c>
      <c r="BM101" s="32">
        <v>58</v>
      </c>
      <c r="BN101" s="32">
        <v>35</v>
      </c>
      <c r="BO101" s="44">
        <f t="shared" si="411"/>
        <v>0.60344827586206895</v>
      </c>
      <c r="BP101" s="33">
        <f t="shared" si="291"/>
        <v>9.75</v>
      </c>
      <c r="BQ101" s="33" t="s">
        <v>595</v>
      </c>
      <c r="BR101" s="33"/>
      <c r="BS101" s="33" t="s">
        <v>335</v>
      </c>
      <c r="BT101" s="32" t="s">
        <v>357</v>
      </c>
      <c r="BU101" s="32" t="s">
        <v>243</v>
      </c>
      <c r="BV101" s="32">
        <v>1800</v>
      </c>
      <c r="BW101" s="32" t="s">
        <v>490</v>
      </c>
      <c r="BX101" s="32" t="s">
        <v>460</v>
      </c>
      <c r="BY101" s="32">
        <v>9</v>
      </c>
      <c r="BZ101" s="33" t="str">
        <f t="shared" si="303"/>
        <v>0.00</v>
      </c>
      <c r="CA101" s="33">
        <f t="shared" si="304"/>
        <v>-2.5</v>
      </c>
      <c r="CB101" s="33">
        <f t="shared" si="305"/>
        <v>134.20999999999998</v>
      </c>
      <c r="CC101" s="56">
        <f t="shared" si="277"/>
        <v>0.44961474036850912</v>
      </c>
      <c r="CD101" s="33" t="str">
        <f t="shared" si="194"/>
        <v>0.00</v>
      </c>
      <c r="CE101" s="33">
        <f t="shared" si="292"/>
        <v>-2.5</v>
      </c>
      <c r="CF101" s="33">
        <f t="shared" si="306"/>
        <v>123.26999999999998</v>
      </c>
      <c r="CG101" s="33" t="str">
        <f t="shared" si="307"/>
        <v>0.00</v>
      </c>
      <c r="CH101" s="33">
        <f t="shared" si="293"/>
        <v>-2.5</v>
      </c>
      <c r="CI101" s="33">
        <f t="shared" si="445"/>
        <v>124.50099999999998</v>
      </c>
      <c r="CJ101" s="33">
        <f t="shared" si="278"/>
        <v>-2.5</v>
      </c>
      <c r="CK101" s="33">
        <f t="shared" si="279"/>
        <v>-5</v>
      </c>
      <c r="CL101" s="33">
        <f t="shared" si="295"/>
        <v>-5</v>
      </c>
      <c r="CM101" s="33">
        <f t="shared" si="280"/>
        <v>-2.5</v>
      </c>
      <c r="CN101" s="33"/>
      <c r="CO101" s="32" t="str">
        <f t="shared" si="444"/>
        <v>No</v>
      </c>
      <c r="CP101" s="56">
        <f t="shared" si="282"/>
        <v>0.41708877721943038</v>
      </c>
    </row>
    <row r="102" spans="1:94" x14ac:dyDescent="0.2">
      <c r="A102" s="30">
        <v>46023</v>
      </c>
      <c r="B102" s="32" t="s">
        <v>67</v>
      </c>
      <c r="C102" s="32" t="s">
        <v>341</v>
      </c>
      <c r="D102" s="32" t="s">
        <v>89</v>
      </c>
      <c r="E102" s="32">
        <v>7.25</v>
      </c>
      <c r="F102" s="33" t="s">
        <v>59</v>
      </c>
      <c r="G102" s="33" t="s">
        <v>60</v>
      </c>
      <c r="H102" s="32" t="s">
        <v>77</v>
      </c>
      <c r="I102" s="32">
        <v>8</v>
      </c>
      <c r="J102" s="32">
        <v>2</v>
      </c>
      <c r="K102" s="34" t="s">
        <v>355</v>
      </c>
      <c r="L102" s="33">
        <v>2.5</v>
      </c>
      <c r="M102" s="35" t="s">
        <v>356</v>
      </c>
      <c r="N102" s="32" t="s">
        <v>4</v>
      </c>
      <c r="R102" s="33">
        <v>6.5</v>
      </c>
      <c r="S102" s="32">
        <v>3</v>
      </c>
      <c r="T102" s="33" t="str">
        <f t="shared" si="361"/>
        <v>0.00</v>
      </c>
      <c r="U102" s="33">
        <f t="shared" si="446"/>
        <v>-2.5</v>
      </c>
      <c r="V102" s="25">
        <f t="shared" si="447"/>
        <v>128.48999999999998</v>
      </c>
      <c r="W102" s="25">
        <f t="shared" si="448"/>
        <v>301</v>
      </c>
      <c r="X102" s="36">
        <f t="shared" si="449"/>
        <v>0.42687707641196004</v>
      </c>
      <c r="Y102" s="26">
        <f t="shared" si="450"/>
        <v>1.2848999999999997</v>
      </c>
      <c r="Z102" s="27">
        <f t="shared" si="451"/>
        <v>12848.999999999998</v>
      </c>
      <c r="AA102" s="32" t="s">
        <v>61</v>
      </c>
      <c r="AE102" s="33">
        <f t="shared" si="437"/>
        <v>7.2</v>
      </c>
      <c r="AH102" s="33">
        <v>7.2</v>
      </c>
      <c r="AR102" s="32" t="s">
        <v>57</v>
      </c>
      <c r="AS102" s="33">
        <v>6.5</v>
      </c>
      <c r="BG102" s="33">
        <f t="shared" si="249"/>
        <v>15.5</v>
      </c>
      <c r="BH102" s="33">
        <f t="shared" si="290"/>
        <v>6.7040000000000006</v>
      </c>
      <c r="BK102" s="33">
        <v>7.1</v>
      </c>
      <c r="BM102" s="32">
        <v>58</v>
      </c>
      <c r="BN102" s="32">
        <v>35</v>
      </c>
      <c r="BO102" s="44">
        <f t="shared" si="411"/>
        <v>0.60344827586206895</v>
      </c>
      <c r="BP102" s="33">
        <f t="shared" si="291"/>
        <v>16.25</v>
      </c>
      <c r="BQ102" s="33" t="s">
        <v>595</v>
      </c>
      <c r="BR102" s="33"/>
      <c r="BS102" s="33" t="s">
        <v>335</v>
      </c>
      <c r="BT102" s="32" t="s">
        <v>357</v>
      </c>
      <c r="BU102" s="32" t="s">
        <v>243</v>
      </c>
      <c r="BV102" s="32">
        <v>1800</v>
      </c>
      <c r="BW102" s="32" t="s">
        <v>490</v>
      </c>
      <c r="BX102" s="32" t="s">
        <v>460</v>
      </c>
      <c r="BY102" s="32">
        <v>9</v>
      </c>
      <c r="BZ102" s="33" t="str">
        <f t="shared" si="303"/>
        <v>0.00</v>
      </c>
      <c r="CA102" s="33">
        <f t="shared" si="304"/>
        <v>-2.5</v>
      </c>
      <c r="CB102" s="33">
        <f t="shared" si="305"/>
        <v>131.70999999999998</v>
      </c>
      <c r="CC102" s="56">
        <f t="shared" si="277"/>
        <v>0.43757475083056474</v>
      </c>
      <c r="CD102" s="33" t="str">
        <f t="shared" si="194"/>
        <v>0.00</v>
      </c>
      <c r="CE102" s="33">
        <f t="shared" si="292"/>
        <v>-2.5</v>
      </c>
      <c r="CF102" s="33">
        <f t="shared" si="306"/>
        <v>120.76999999999998</v>
      </c>
      <c r="CG102" s="33" t="str">
        <f t="shared" si="307"/>
        <v>0.00</v>
      </c>
      <c r="CH102" s="33">
        <f t="shared" si="293"/>
        <v>-2.5</v>
      </c>
      <c r="CI102" s="33">
        <f t="shared" si="445"/>
        <v>122.00099999999998</v>
      </c>
      <c r="CJ102" s="33">
        <f t="shared" si="278"/>
        <v>-2.5</v>
      </c>
      <c r="CK102" s="33">
        <f t="shared" si="279"/>
        <v>-5</v>
      </c>
      <c r="CL102" s="33">
        <f t="shared" si="295"/>
        <v>-5</v>
      </c>
      <c r="CM102" s="33">
        <f t="shared" si="280"/>
        <v>-2.5</v>
      </c>
      <c r="CN102" s="33"/>
      <c r="CO102" s="32" t="str">
        <f t="shared" si="444"/>
        <v>No</v>
      </c>
      <c r="CP102" s="56">
        <f t="shared" si="282"/>
        <v>0.40531893687707632</v>
      </c>
    </row>
    <row r="103" spans="1:94" x14ac:dyDescent="0.2">
      <c r="A103" s="30">
        <v>46023</v>
      </c>
      <c r="B103" s="32" t="s">
        <v>67</v>
      </c>
      <c r="C103" s="32" t="s">
        <v>341</v>
      </c>
      <c r="D103" s="32" t="s">
        <v>89</v>
      </c>
      <c r="E103" s="33">
        <v>8</v>
      </c>
      <c r="F103" s="33" t="s">
        <v>59</v>
      </c>
      <c r="G103" s="33" t="s">
        <v>60</v>
      </c>
      <c r="H103" s="32" t="s">
        <v>77</v>
      </c>
      <c r="I103" s="32">
        <v>9</v>
      </c>
      <c r="J103" s="32">
        <v>6</v>
      </c>
      <c r="K103" s="32" t="s">
        <v>358</v>
      </c>
      <c r="L103" s="33">
        <v>2.5</v>
      </c>
      <c r="M103" s="35" t="s">
        <v>360</v>
      </c>
      <c r="N103" s="32" t="s">
        <v>4</v>
      </c>
      <c r="R103" s="33">
        <v>5</v>
      </c>
      <c r="S103" s="32" t="s">
        <v>62</v>
      </c>
      <c r="T103" s="33" t="str">
        <f t="shared" si="361"/>
        <v>0.00</v>
      </c>
      <c r="U103" s="33">
        <f t="shared" ref="U103:U104" si="452">-$L103+T103</f>
        <v>-2.5</v>
      </c>
      <c r="V103" s="25">
        <f t="shared" ref="V103:V104" si="453">V102+U103</f>
        <v>125.98999999999998</v>
      </c>
      <c r="W103" s="25">
        <f t="shared" ref="W103:W104" si="454">L103+W102</f>
        <v>303.5</v>
      </c>
      <c r="X103" s="36">
        <f t="shared" ref="X103:X104" si="455">SUM(V103/W103)</f>
        <v>0.41512355848434918</v>
      </c>
      <c r="Y103" s="26">
        <f t="shared" ref="Y103:Y104" si="456">V103/100</f>
        <v>1.2598999999999998</v>
      </c>
      <c r="Z103" s="27">
        <f t="shared" ref="Z103:Z104" si="457">V103*100</f>
        <v>12598.999999999998</v>
      </c>
      <c r="AA103" s="32" t="s">
        <v>61</v>
      </c>
      <c r="AE103" s="33">
        <f t="shared" si="437"/>
        <v>5</v>
      </c>
      <c r="AH103" s="33">
        <v>5</v>
      </c>
      <c r="AR103" s="32" t="s">
        <v>57</v>
      </c>
      <c r="AS103" s="33">
        <v>5</v>
      </c>
      <c r="BG103" s="33">
        <f t="shared" si="249"/>
        <v>10</v>
      </c>
      <c r="BH103" s="33">
        <f t="shared" si="290"/>
        <v>4.68</v>
      </c>
      <c r="BK103" s="33">
        <v>4.5999999999999996</v>
      </c>
      <c r="BM103" s="32">
        <v>59</v>
      </c>
      <c r="BN103" s="32">
        <v>35</v>
      </c>
      <c r="BO103" s="44">
        <f t="shared" si="411"/>
        <v>0.59322033898305082</v>
      </c>
      <c r="BP103" s="33">
        <f t="shared" si="291"/>
        <v>12.5</v>
      </c>
      <c r="BQ103" s="33" t="s">
        <v>595</v>
      </c>
      <c r="BR103" s="33"/>
      <c r="BS103" s="33" t="s">
        <v>335</v>
      </c>
      <c r="BT103" s="32" t="s">
        <v>361</v>
      </c>
      <c r="BU103" s="32" t="s">
        <v>241</v>
      </c>
      <c r="BV103" s="32">
        <v>1000</v>
      </c>
      <c r="BW103" s="32" t="s">
        <v>490</v>
      </c>
      <c r="BX103" s="32" t="s">
        <v>460</v>
      </c>
      <c r="BY103" s="32">
        <v>11</v>
      </c>
      <c r="BZ103" s="33" t="str">
        <f t="shared" si="303"/>
        <v>0.00</v>
      </c>
      <c r="CA103" s="33">
        <f t="shared" si="304"/>
        <v>-2.5</v>
      </c>
      <c r="CB103" s="33">
        <f t="shared" si="305"/>
        <v>129.20999999999998</v>
      </c>
      <c r="CC103" s="56">
        <f t="shared" si="277"/>
        <v>0.42573311367380551</v>
      </c>
      <c r="CD103" s="33" t="str">
        <f t="shared" si="194"/>
        <v>0.00</v>
      </c>
      <c r="CE103" s="33">
        <f t="shared" si="292"/>
        <v>-2.5</v>
      </c>
      <c r="CF103" s="33">
        <f t="shared" si="306"/>
        <v>118.26999999999998</v>
      </c>
      <c r="CG103" s="33" t="str">
        <f t="shared" si="307"/>
        <v>0.00</v>
      </c>
      <c r="CH103" s="33">
        <f t="shared" si="293"/>
        <v>-2.5</v>
      </c>
      <c r="CI103" s="33">
        <f t="shared" si="445"/>
        <v>119.50099999999998</v>
      </c>
      <c r="CJ103" s="33">
        <f t="shared" si="278"/>
        <v>-2.5</v>
      </c>
      <c r="CK103" s="33">
        <f t="shared" si="279"/>
        <v>0.72500000000000009</v>
      </c>
      <c r="CL103" s="33">
        <f t="shared" si="295"/>
        <v>0.66700000000000015</v>
      </c>
      <c r="CM103" s="33">
        <f t="shared" si="280"/>
        <v>-2.5</v>
      </c>
      <c r="CN103" s="33"/>
      <c r="CO103" s="32" t="str">
        <f t="shared" si="444"/>
        <v>No</v>
      </c>
      <c r="CP103" s="56">
        <f t="shared" si="282"/>
        <v>0.39374299835255344</v>
      </c>
    </row>
    <row r="104" spans="1:94" x14ac:dyDescent="0.2">
      <c r="A104" s="30">
        <v>46023</v>
      </c>
      <c r="B104" s="32" t="s">
        <v>67</v>
      </c>
      <c r="C104" s="32" t="s">
        <v>341</v>
      </c>
      <c r="D104" s="32" t="s">
        <v>89</v>
      </c>
      <c r="E104" s="33">
        <v>8</v>
      </c>
      <c r="F104" s="33" t="s">
        <v>59</v>
      </c>
      <c r="G104" s="33" t="s">
        <v>60</v>
      </c>
      <c r="H104" s="32" t="s">
        <v>77</v>
      </c>
      <c r="I104" s="32">
        <v>9</v>
      </c>
      <c r="J104" s="32">
        <v>11</v>
      </c>
      <c r="K104" s="39" t="s">
        <v>359</v>
      </c>
      <c r="L104" s="33">
        <v>2.5</v>
      </c>
      <c r="M104" s="35" t="s">
        <v>360</v>
      </c>
      <c r="N104" s="32" t="s">
        <v>4</v>
      </c>
      <c r="R104" s="33">
        <v>2.5</v>
      </c>
      <c r="S104" s="32">
        <v>1</v>
      </c>
      <c r="T104" s="33">
        <f>IF(($AA104="W"),ROUND(($L104*$R104),2),"0.00")</f>
        <v>6.25</v>
      </c>
      <c r="U104" s="33">
        <f t="shared" si="452"/>
        <v>3.75</v>
      </c>
      <c r="V104" s="25">
        <f t="shared" si="453"/>
        <v>129.73999999999998</v>
      </c>
      <c r="W104" s="25">
        <f t="shared" si="454"/>
        <v>306</v>
      </c>
      <c r="X104" s="36">
        <f t="shared" si="455"/>
        <v>0.42398692810457511</v>
      </c>
      <c r="Y104" s="26">
        <f t="shared" si="456"/>
        <v>1.2973999999999999</v>
      </c>
      <c r="Z104" s="27">
        <f t="shared" si="457"/>
        <v>12973.999999999998</v>
      </c>
      <c r="AA104" s="32" t="s">
        <v>63</v>
      </c>
      <c r="AE104" s="33">
        <f t="shared" si="437"/>
        <v>2.5</v>
      </c>
      <c r="AH104" s="33">
        <v>2.29</v>
      </c>
      <c r="AR104" s="32" t="s">
        <v>57</v>
      </c>
      <c r="AS104" s="33">
        <v>2.5</v>
      </c>
      <c r="BG104" s="33">
        <f t="shared" si="249"/>
        <v>3.2249999999999996</v>
      </c>
      <c r="BH104" s="33">
        <f t="shared" si="290"/>
        <v>2.1867999999999999</v>
      </c>
      <c r="BK104" s="33">
        <v>2.4</v>
      </c>
      <c r="BM104" s="32">
        <v>59</v>
      </c>
      <c r="BN104" s="32">
        <v>36</v>
      </c>
      <c r="BO104" s="44">
        <f t="shared" si="411"/>
        <v>0.61016949152542377</v>
      </c>
      <c r="BP104" s="33">
        <f t="shared" si="291"/>
        <v>6.25</v>
      </c>
      <c r="BQ104" s="33" t="s">
        <v>595</v>
      </c>
      <c r="BR104" s="33"/>
      <c r="BS104" s="33" t="s">
        <v>335</v>
      </c>
      <c r="BT104" s="32" t="s">
        <v>361</v>
      </c>
      <c r="BU104" s="32" t="s">
        <v>241</v>
      </c>
      <c r="BV104" s="32">
        <v>1000</v>
      </c>
      <c r="BW104" s="32" t="s">
        <v>490</v>
      </c>
      <c r="BX104" s="32" t="s">
        <v>460</v>
      </c>
      <c r="BY104" s="32">
        <v>11</v>
      </c>
      <c r="BZ104" s="33">
        <f t="shared" si="303"/>
        <v>6</v>
      </c>
      <c r="CA104" s="33">
        <f t="shared" si="304"/>
        <v>3.5</v>
      </c>
      <c r="CB104" s="33">
        <f t="shared" si="305"/>
        <v>132.70999999999998</v>
      </c>
      <c r="CC104" s="56">
        <f t="shared" si="277"/>
        <v>0.43369281045751629</v>
      </c>
      <c r="CD104" s="33">
        <f t="shared" si="194"/>
        <v>5.47</v>
      </c>
      <c r="CE104" s="33">
        <f t="shared" si="292"/>
        <v>2.9699999999999998</v>
      </c>
      <c r="CF104" s="33">
        <f t="shared" si="306"/>
        <v>121.23999999999998</v>
      </c>
      <c r="CG104" s="33">
        <f t="shared" si="307"/>
        <v>5.47</v>
      </c>
      <c r="CH104" s="33">
        <f t="shared" si="293"/>
        <v>3.1670000000000003</v>
      </c>
      <c r="CI104" s="33">
        <f t="shared" si="445"/>
        <v>122.66799999999998</v>
      </c>
      <c r="CJ104" s="33">
        <f t="shared" si="278"/>
        <v>3.2250000000000001</v>
      </c>
      <c r="CK104" s="33">
        <f t="shared" si="279"/>
        <v>0.72500000000000009</v>
      </c>
      <c r="CL104" s="33">
        <f t="shared" si="295"/>
        <v>0.66700000000000015</v>
      </c>
      <c r="CM104" s="33">
        <f t="shared" si="280"/>
        <v>3.1670000000000003</v>
      </c>
      <c r="CN104" s="33"/>
      <c r="CO104" s="32" t="str">
        <f t="shared" si="444"/>
        <v>No</v>
      </c>
      <c r="CP104" s="56">
        <f t="shared" si="282"/>
        <v>0.40087581699346397</v>
      </c>
    </row>
    <row r="105" spans="1:94" x14ac:dyDescent="0.2">
      <c r="A105" s="30">
        <v>46025</v>
      </c>
      <c r="B105" s="32" t="s">
        <v>67</v>
      </c>
      <c r="C105" s="32" t="s">
        <v>362</v>
      </c>
      <c r="D105" s="32" t="s">
        <v>65</v>
      </c>
      <c r="E105" s="33">
        <v>4.25</v>
      </c>
      <c r="F105" s="33" t="s">
        <v>59</v>
      </c>
      <c r="G105" s="33" t="s">
        <v>60</v>
      </c>
      <c r="H105" s="32" t="s">
        <v>363</v>
      </c>
      <c r="I105" s="32">
        <v>8</v>
      </c>
      <c r="J105" s="32">
        <v>1</v>
      </c>
      <c r="K105" s="32" t="s">
        <v>364</v>
      </c>
      <c r="L105" s="33">
        <v>2.5</v>
      </c>
      <c r="M105" s="35" t="s">
        <v>365</v>
      </c>
      <c r="N105" s="32" t="s">
        <v>4</v>
      </c>
      <c r="R105" s="33">
        <v>2.2999999999999998</v>
      </c>
      <c r="S105" s="32" t="s">
        <v>62</v>
      </c>
      <c r="T105" s="33" t="str">
        <f>IF(($AA105="W"),ROUND(($L105*$R105),2),"0.00")</f>
        <v>0.00</v>
      </c>
      <c r="U105" s="33">
        <f t="shared" ref="U105" si="458">-$L105+T105</f>
        <v>-2.5</v>
      </c>
      <c r="V105" s="25">
        <f t="shared" ref="V105" si="459">V104+U105</f>
        <v>127.23999999999998</v>
      </c>
      <c r="W105" s="25">
        <f t="shared" ref="W105" si="460">L105+W104</f>
        <v>308.5</v>
      </c>
      <c r="X105" s="36">
        <f t="shared" ref="X105" si="461">SUM(V105/W105)</f>
        <v>0.41244732576985405</v>
      </c>
      <c r="Y105" s="26">
        <f t="shared" ref="Y105" si="462">V105/100</f>
        <v>1.2723999999999998</v>
      </c>
      <c r="Z105" s="27">
        <f t="shared" ref="Z105" si="463">V105*100</f>
        <v>12723.999999999998</v>
      </c>
      <c r="AA105" s="32" t="s">
        <v>61</v>
      </c>
      <c r="AE105" s="33">
        <f t="shared" ref="AE105" si="464">MAX(AS105, AH105, BK105)</f>
        <v>2.8</v>
      </c>
      <c r="AH105" s="33">
        <v>2.8</v>
      </c>
      <c r="AR105" s="32" t="s">
        <v>57</v>
      </c>
      <c r="AS105" s="33">
        <v>2.7</v>
      </c>
      <c r="BG105" s="33">
        <f t="shared" si="249"/>
        <v>4.5</v>
      </c>
      <c r="BH105" s="33">
        <f t="shared" si="290"/>
        <v>2.6559999999999997</v>
      </c>
      <c r="BK105" s="33">
        <v>2.35</v>
      </c>
      <c r="BM105" s="32">
        <v>60</v>
      </c>
      <c r="BN105" s="32">
        <v>36</v>
      </c>
      <c r="BO105" s="44">
        <f t="shared" si="411"/>
        <v>0.6</v>
      </c>
      <c r="BP105" s="33">
        <f t="shared" si="291"/>
        <v>5.75</v>
      </c>
      <c r="BQ105" s="33" t="s">
        <v>594</v>
      </c>
      <c r="BR105" s="33"/>
      <c r="BS105" s="33"/>
      <c r="BT105" s="32" t="s">
        <v>368</v>
      </c>
      <c r="BU105" s="32" t="s">
        <v>353</v>
      </c>
      <c r="BV105" s="32">
        <v>1700</v>
      </c>
      <c r="BW105" s="32" t="s">
        <v>435</v>
      </c>
      <c r="BX105" s="32" t="s">
        <v>486</v>
      </c>
      <c r="BY105" s="32">
        <v>7</v>
      </c>
      <c r="BZ105" s="33" t="str">
        <f t="shared" si="303"/>
        <v>0.00</v>
      </c>
      <c r="CA105" s="33">
        <f t="shared" si="304"/>
        <v>-2.5</v>
      </c>
      <c r="CB105" s="33">
        <f t="shared" si="305"/>
        <v>130.20999999999998</v>
      </c>
      <c r="CC105" s="56">
        <f t="shared" si="277"/>
        <v>0.42207455429497565</v>
      </c>
      <c r="CD105" s="33" t="str">
        <f t="shared" si="194"/>
        <v>0.00</v>
      </c>
      <c r="CE105" s="33">
        <f t="shared" si="292"/>
        <v>-2.5</v>
      </c>
      <c r="CF105" s="33">
        <f t="shared" si="306"/>
        <v>118.73999999999998</v>
      </c>
      <c r="CG105" s="33" t="str">
        <f t="shared" si="307"/>
        <v>0.00</v>
      </c>
      <c r="CH105" s="33">
        <f t="shared" si="293"/>
        <v>-2.5</v>
      </c>
      <c r="CI105" s="33">
        <f t="shared" si="445"/>
        <v>120.16799999999998</v>
      </c>
      <c r="CJ105" s="33">
        <f t="shared" si="278"/>
        <v>-2.5</v>
      </c>
      <c r="CK105" s="33">
        <f t="shared" si="279"/>
        <v>-2.5</v>
      </c>
      <c r="CL105" s="33">
        <f t="shared" si="295"/>
        <v>-2.5</v>
      </c>
      <c r="CM105" s="33">
        <f t="shared" si="280"/>
        <v>-2.5</v>
      </c>
      <c r="CN105" s="33"/>
      <c r="CO105" s="32" t="str">
        <f t="shared" si="444"/>
        <v>No</v>
      </c>
      <c r="CP105" s="56">
        <f t="shared" si="282"/>
        <v>0.38952350081037268</v>
      </c>
    </row>
    <row r="106" spans="1:94" x14ac:dyDescent="0.2">
      <c r="A106" s="30">
        <v>46025</v>
      </c>
      <c r="B106" s="32" t="s">
        <v>67</v>
      </c>
      <c r="C106" s="32" t="s">
        <v>362</v>
      </c>
      <c r="D106" s="32" t="s">
        <v>65</v>
      </c>
      <c r="E106" s="33">
        <v>5.05</v>
      </c>
      <c r="F106" s="33" t="s">
        <v>59</v>
      </c>
      <c r="G106" s="33" t="s">
        <v>60</v>
      </c>
      <c r="H106" s="32" t="s">
        <v>363</v>
      </c>
      <c r="I106" s="32">
        <v>9</v>
      </c>
      <c r="J106" s="32">
        <v>5</v>
      </c>
      <c r="K106" s="32" t="s">
        <v>366</v>
      </c>
      <c r="L106" s="33">
        <v>2.5</v>
      </c>
      <c r="M106" s="35" t="s">
        <v>367</v>
      </c>
      <c r="N106" s="32" t="s">
        <v>4</v>
      </c>
      <c r="R106" s="33">
        <v>8</v>
      </c>
      <c r="S106" s="32" t="s">
        <v>62</v>
      </c>
      <c r="T106" s="33" t="str">
        <f t="shared" ref="T106:T172" si="465">IF(($AA106="W"),ROUND(($L106*$R106),2),"0.00")</f>
        <v>0.00</v>
      </c>
      <c r="U106" s="33">
        <f t="shared" ref="U106:U107" si="466">-$L106+T106</f>
        <v>-2.5</v>
      </c>
      <c r="V106" s="25">
        <f t="shared" ref="V106:V107" si="467">V105+U106</f>
        <v>124.73999999999998</v>
      </c>
      <c r="W106" s="25">
        <f t="shared" ref="W106:W107" si="468">L106+W105</f>
        <v>311</v>
      </c>
      <c r="X106" s="36">
        <f t="shared" ref="X106:X107" si="469">SUM(V106/W106)</f>
        <v>0.40109324758842435</v>
      </c>
      <c r="Y106" s="26">
        <f t="shared" ref="Y106:Y107" si="470">V106/100</f>
        <v>1.2473999999999998</v>
      </c>
      <c r="Z106" s="27">
        <f t="shared" ref="Z106:Z107" si="471">V106*100</f>
        <v>12473.999999999998</v>
      </c>
      <c r="AA106" s="32" t="s">
        <v>61</v>
      </c>
      <c r="AE106" s="33">
        <f t="shared" ref="AE106:AE109" si="472">MAX(AS106, AH106, BK106)</f>
        <v>8</v>
      </c>
      <c r="AH106" s="33">
        <v>7.94</v>
      </c>
      <c r="AR106" s="32" t="s">
        <v>57</v>
      </c>
      <c r="AS106" s="33">
        <v>8</v>
      </c>
      <c r="BG106" s="33">
        <f t="shared" si="249"/>
        <v>17.350000000000001</v>
      </c>
      <c r="BH106" s="33">
        <f t="shared" si="290"/>
        <v>7.3848000000000003</v>
      </c>
      <c r="BK106" s="33">
        <v>7</v>
      </c>
      <c r="BM106" s="32">
        <v>61</v>
      </c>
      <c r="BN106" s="32">
        <v>36</v>
      </c>
      <c r="BO106" s="44">
        <f t="shared" si="411"/>
        <v>0.5901639344262295</v>
      </c>
      <c r="BP106" s="33">
        <f t="shared" si="291"/>
        <v>20</v>
      </c>
      <c r="BQ106" s="33" t="s">
        <v>591</v>
      </c>
      <c r="BR106" s="33" t="s">
        <v>605</v>
      </c>
      <c r="BS106" s="33"/>
      <c r="BT106" s="32" t="s">
        <v>369</v>
      </c>
      <c r="BU106" s="32" t="s">
        <v>241</v>
      </c>
      <c r="BV106" s="32">
        <v>1200</v>
      </c>
      <c r="BW106" s="32" t="s">
        <v>435</v>
      </c>
      <c r="BX106" s="32" t="s">
        <v>486</v>
      </c>
      <c r="BY106" s="32">
        <v>12</v>
      </c>
      <c r="BZ106" s="33" t="str">
        <f t="shared" si="303"/>
        <v>0.00</v>
      </c>
      <c r="CA106" s="33">
        <f t="shared" si="304"/>
        <v>-2.5</v>
      </c>
      <c r="CB106" s="33">
        <f t="shared" si="305"/>
        <v>127.70999999999998</v>
      </c>
      <c r="CC106" s="56">
        <f t="shared" si="277"/>
        <v>0.41064308681672018</v>
      </c>
      <c r="CD106" s="33" t="str">
        <f t="shared" si="194"/>
        <v>0.00</v>
      </c>
      <c r="CE106" s="33">
        <f t="shared" si="292"/>
        <v>-2.5</v>
      </c>
      <c r="CF106" s="33">
        <f t="shared" si="306"/>
        <v>116.23999999999998</v>
      </c>
      <c r="CG106" s="33" t="str">
        <f t="shared" si="307"/>
        <v>0.00</v>
      </c>
      <c r="CH106" s="33">
        <f t="shared" si="293"/>
        <v>-2.5</v>
      </c>
      <c r="CI106" s="33">
        <f t="shared" si="445"/>
        <v>117.66799999999998</v>
      </c>
      <c r="CJ106" s="33">
        <f t="shared" si="278"/>
        <v>-2.5</v>
      </c>
      <c r="CK106" s="33">
        <f t="shared" si="279"/>
        <v>-5</v>
      </c>
      <c r="CL106" s="33">
        <f t="shared" si="295"/>
        <v>-5</v>
      </c>
      <c r="CM106" s="33">
        <f t="shared" si="280"/>
        <v>-2.5</v>
      </c>
      <c r="CN106" s="33"/>
      <c r="CO106" s="32" t="str">
        <f t="shared" si="444"/>
        <v>No</v>
      </c>
      <c r="CP106" s="56">
        <f t="shared" si="282"/>
        <v>0.37835369774919608</v>
      </c>
    </row>
    <row r="107" spans="1:94" x14ac:dyDescent="0.2">
      <c r="A107" s="30">
        <v>46025</v>
      </c>
      <c r="B107" s="32" t="s">
        <v>67</v>
      </c>
      <c r="C107" s="32" t="s">
        <v>362</v>
      </c>
      <c r="D107" s="32" t="s">
        <v>65</v>
      </c>
      <c r="E107" s="33">
        <v>5.05</v>
      </c>
      <c r="F107" s="33" t="s">
        <v>59</v>
      </c>
      <c r="G107" s="33" t="s">
        <v>60</v>
      </c>
      <c r="H107" s="32" t="s">
        <v>363</v>
      </c>
      <c r="I107" s="32">
        <v>9</v>
      </c>
      <c r="J107" s="32">
        <v>5</v>
      </c>
      <c r="K107" s="32" t="s">
        <v>366</v>
      </c>
      <c r="L107" s="33">
        <v>2.5</v>
      </c>
      <c r="M107" s="35" t="s">
        <v>367</v>
      </c>
      <c r="N107" s="32" t="s">
        <v>5</v>
      </c>
      <c r="R107" s="33">
        <v>2.6</v>
      </c>
      <c r="S107" s="32" t="s">
        <v>62</v>
      </c>
      <c r="T107" s="33" t="str">
        <f t="shared" si="465"/>
        <v>0.00</v>
      </c>
      <c r="U107" s="33">
        <f t="shared" si="466"/>
        <v>-2.5</v>
      </c>
      <c r="V107" s="25">
        <f t="shared" si="467"/>
        <v>122.23999999999998</v>
      </c>
      <c r="W107" s="25">
        <f t="shared" si="468"/>
        <v>313.5</v>
      </c>
      <c r="X107" s="36">
        <f t="shared" si="469"/>
        <v>0.389920255183413</v>
      </c>
      <c r="Y107" s="26">
        <f t="shared" si="470"/>
        <v>1.2223999999999997</v>
      </c>
      <c r="Z107" s="27">
        <f t="shared" si="471"/>
        <v>12223.999999999998</v>
      </c>
      <c r="AA107" s="32" t="s">
        <v>61</v>
      </c>
      <c r="AE107" s="33">
        <f t="shared" si="472"/>
        <v>2.83</v>
      </c>
      <c r="AH107" s="33">
        <v>2.83</v>
      </c>
      <c r="AR107" s="32" t="s">
        <v>57</v>
      </c>
      <c r="AS107" s="33">
        <v>2.6</v>
      </c>
      <c r="BG107" s="33">
        <f t="shared" si="249"/>
        <v>4.5750000000000002</v>
      </c>
      <c r="BH107" s="33">
        <f t="shared" si="290"/>
        <v>2.6836000000000002</v>
      </c>
      <c r="BK107" s="33">
        <v>2.5</v>
      </c>
      <c r="BM107" s="32">
        <v>61</v>
      </c>
      <c r="BN107" s="32">
        <v>36</v>
      </c>
      <c r="BO107" s="44">
        <f t="shared" si="411"/>
        <v>0.5901639344262295</v>
      </c>
      <c r="BP107" s="33">
        <f t="shared" si="291"/>
        <v>6.5</v>
      </c>
      <c r="BQ107" s="33" t="s">
        <v>591</v>
      </c>
      <c r="BR107" s="33" t="s">
        <v>606</v>
      </c>
      <c r="BS107" s="33"/>
      <c r="BT107" s="32" t="s">
        <v>369</v>
      </c>
      <c r="BU107" s="32" t="s">
        <v>241</v>
      </c>
      <c r="BV107" s="32">
        <v>1200</v>
      </c>
      <c r="BW107" s="32" t="s">
        <v>435</v>
      </c>
      <c r="BX107" s="32" t="s">
        <v>486</v>
      </c>
      <c r="BY107" s="32">
        <v>12</v>
      </c>
      <c r="BZ107" s="33" t="str">
        <f t="shared" si="303"/>
        <v>0.00</v>
      </c>
      <c r="CA107" s="33">
        <f t="shared" si="304"/>
        <v>-2.5</v>
      </c>
      <c r="CB107" s="33">
        <f t="shared" si="305"/>
        <v>125.20999999999998</v>
      </c>
      <c r="CC107" s="56">
        <f t="shared" si="277"/>
        <v>0.3993939393939393</v>
      </c>
      <c r="CD107" s="33" t="str">
        <f t="shared" si="194"/>
        <v>0.00</v>
      </c>
      <c r="CE107" s="33">
        <f t="shared" si="292"/>
        <v>-2.5</v>
      </c>
      <c r="CF107" s="33">
        <f t="shared" si="306"/>
        <v>113.73999999999998</v>
      </c>
      <c r="CG107" s="33" t="str">
        <f t="shared" si="307"/>
        <v>0.00</v>
      </c>
      <c r="CH107" s="33">
        <f t="shared" si="293"/>
        <v>-2.5</v>
      </c>
      <c r="CI107" s="33">
        <f t="shared" si="445"/>
        <v>115.16799999999998</v>
      </c>
      <c r="CJ107" s="33">
        <f t="shared" si="278"/>
        <v>-2.5</v>
      </c>
      <c r="CK107" s="33">
        <f t="shared" si="279"/>
        <v>-5</v>
      </c>
      <c r="CL107" s="33">
        <f t="shared" si="295"/>
        <v>-5</v>
      </c>
      <c r="CM107" s="33">
        <f t="shared" si="280"/>
        <v>-2.5</v>
      </c>
      <c r="CN107" s="33"/>
      <c r="CO107" s="32" t="str">
        <f t="shared" si="444"/>
        <v>No</v>
      </c>
      <c r="CP107" s="56">
        <f t="shared" si="282"/>
        <v>0.36736204146730456</v>
      </c>
    </row>
    <row r="108" spans="1:94" x14ac:dyDescent="0.2">
      <c r="A108" s="30">
        <v>46026</v>
      </c>
      <c r="B108" s="32" t="s">
        <v>67</v>
      </c>
      <c r="C108" s="32" t="s">
        <v>370</v>
      </c>
      <c r="D108" s="32" t="s">
        <v>80</v>
      </c>
      <c r="E108" s="33">
        <v>4.5</v>
      </c>
      <c r="F108" s="33" t="s">
        <v>59</v>
      </c>
      <c r="G108" s="33" t="s">
        <v>60</v>
      </c>
      <c r="H108" s="32" t="s">
        <v>371</v>
      </c>
      <c r="I108" s="32">
        <v>7</v>
      </c>
      <c r="J108" s="32">
        <v>1</v>
      </c>
      <c r="K108" s="32" t="s">
        <v>372</v>
      </c>
      <c r="L108" s="33">
        <v>2.5</v>
      </c>
      <c r="M108" s="35" t="s">
        <v>373</v>
      </c>
      <c r="N108" s="32" t="s">
        <v>4</v>
      </c>
      <c r="R108" s="33">
        <v>9</v>
      </c>
      <c r="S108" s="32" t="s">
        <v>62</v>
      </c>
      <c r="T108" s="33" t="str">
        <f t="shared" si="465"/>
        <v>0.00</v>
      </c>
      <c r="U108" s="33">
        <f t="shared" ref="U108:U109" si="473">-$L108+T108</f>
        <v>-2.5</v>
      </c>
      <c r="V108" s="25">
        <f t="shared" ref="V108:V109" si="474">V107+U108</f>
        <v>119.73999999999998</v>
      </c>
      <c r="W108" s="25">
        <f t="shared" ref="W108:W109" si="475">L108+W107</f>
        <v>316</v>
      </c>
      <c r="X108" s="36">
        <f t="shared" ref="X108:X109" si="476">SUM(V108/W108)</f>
        <v>0.37892405063291135</v>
      </c>
      <c r="Y108" s="26">
        <f t="shared" ref="Y108:Y109" si="477">V108/100</f>
        <v>1.1973999999999998</v>
      </c>
      <c r="Z108" s="27">
        <f t="shared" ref="Z108:Z109" si="478">V108*100</f>
        <v>11973.999999999998</v>
      </c>
      <c r="AA108" s="32" t="s">
        <v>61</v>
      </c>
      <c r="AE108" s="33">
        <f t="shared" si="472"/>
        <v>9</v>
      </c>
      <c r="AH108" s="33">
        <v>5.29</v>
      </c>
      <c r="AR108" s="32" t="s">
        <v>57</v>
      </c>
      <c r="AS108" s="33">
        <v>9</v>
      </c>
      <c r="BG108" s="33">
        <f t="shared" si="249"/>
        <v>10.725</v>
      </c>
      <c r="BH108" s="33">
        <f t="shared" si="290"/>
        <v>4.9467999999999996</v>
      </c>
      <c r="BK108" s="33">
        <v>5.5</v>
      </c>
      <c r="BM108" s="32">
        <v>62</v>
      </c>
      <c r="BN108" s="32">
        <v>36</v>
      </c>
      <c r="BO108" s="44">
        <f t="shared" si="411"/>
        <v>0.58064516129032262</v>
      </c>
      <c r="BP108" s="33">
        <f t="shared" si="291"/>
        <v>22.5</v>
      </c>
      <c r="BQ108" s="33" t="s">
        <v>591</v>
      </c>
      <c r="BR108" s="33" t="s">
        <v>605</v>
      </c>
      <c r="BS108" s="33"/>
      <c r="BT108" s="32" t="s">
        <v>374</v>
      </c>
      <c r="BU108" s="32" t="s">
        <v>353</v>
      </c>
      <c r="BV108" s="32">
        <v>1600</v>
      </c>
      <c r="BW108" s="32" t="s">
        <v>459</v>
      </c>
      <c r="BX108" s="32" t="s">
        <v>460</v>
      </c>
      <c r="BY108" s="32">
        <v>10</v>
      </c>
      <c r="BZ108" s="33" t="str">
        <f t="shared" si="303"/>
        <v>0.00</v>
      </c>
      <c r="CA108" s="33">
        <f t="shared" si="304"/>
        <v>-2.5</v>
      </c>
      <c r="CB108" s="33">
        <f t="shared" si="305"/>
        <v>122.70999999999998</v>
      </c>
      <c r="CC108" s="56">
        <f t="shared" si="277"/>
        <v>0.3883227848101265</v>
      </c>
      <c r="CD108" s="33" t="str">
        <f t="shared" si="194"/>
        <v>0.00</v>
      </c>
      <c r="CE108" s="33">
        <f t="shared" si="292"/>
        <v>-2.5</v>
      </c>
      <c r="CF108" s="33">
        <f t="shared" si="306"/>
        <v>111.23999999999998</v>
      </c>
      <c r="CG108" s="33" t="str">
        <f t="shared" si="307"/>
        <v>0.00</v>
      </c>
      <c r="CH108" s="33">
        <f t="shared" si="293"/>
        <v>-2.5</v>
      </c>
      <c r="CI108" s="33">
        <f t="shared" si="445"/>
        <v>112.66799999999998</v>
      </c>
      <c r="CJ108" s="33">
        <f t="shared" si="278"/>
        <v>-2.5</v>
      </c>
      <c r="CK108" s="33">
        <f t="shared" si="279"/>
        <v>-5</v>
      </c>
      <c r="CL108" s="33">
        <f t="shared" si="295"/>
        <v>-5</v>
      </c>
      <c r="CM108" s="33">
        <f t="shared" si="280"/>
        <v>-2.5</v>
      </c>
      <c r="CN108" s="33"/>
      <c r="CO108" s="32" t="str">
        <f t="shared" si="444"/>
        <v>No</v>
      </c>
      <c r="CP108" s="56">
        <f t="shared" si="282"/>
        <v>0.35654430379746826</v>
      </c>
    </row>
    <row r="109" spans="1:94" x14ac:dyDescent="0.2">
      <c r="A109" s="30">
        <v>46026</v>
      </c>
      <c r="B109" s="32" t="s">
        <v>67</v>
      </c>
      <c r="C109" s="32" t="s">
        <v>370</v>
      </c>
      <c r="D109" s="32" t="s">
        <v>80</v>
      </c>
      <c r="E109" s="33">
        <v>4.5</v>
      </c>
      <c r="F109" s="33" t="s">
        <v>59</v>
      </c>
      <c r="G109" s="33" t="s">
        <v>60</v>
      </c>
      <c r="H109" s="32" t="s">
        <v>371</v>
      </c>
      <c r="I109" s="32">
        <v>7</v>
      </c>
      <c r="J109" s="32">
        <v>1</v>
      </c>
      <c r="K109" s="32" t="s">
        <v>372</v>
      </c>
      <c r="L109" s="33">
        <v>2.5</v>
      </c>
      <c r="M109" s="35" t="s">
        <v>373</v>
      </c>
      <c r="N109" s="32" t="s">
        <v>5</v>
      </c>
      <c r="R109" s="33">
        <v>2.4500000000000002</v>
      </c>
      <c r="S109" s="32" t="s">
        <v>62</v>
      </c>
      <c r="T109" s="33" t="str">
        <f t="shared" si="465"/>
        <v>0.00</v>
      </c>
      <c r="U109" s="33">
        <f t="shared" si="473"/>
        <v>-2.5</v>
      </c>
      <c r="V109" s="25">
        <f t="shared" si="474"/>
        <v>117.23999999999998</v>
      </c>
      <c r="W109" s="25">
        <f t="shared" si="475"/>
        <v>318.5</v>
      </c>
      <c r="X109" s="36">
        <f t="shared" si="476"/>
        <v>0.36810047095761378</v>
      </c>
      <c r="Y109" s="26">
        <f t="shared" si="477"/>
        <v>1.1723999999999999</v>
      </c>
      <c r="Z109" s="27">
        <f t="shared" si="478"/>
        <v>11723.999999999998</v>
      </c>
      <c r="AA109" s="32" t="s">
        <v>61</v>
      </c>
      <c r="AE109" s="33">
        <f t="shared" si="472"/>
        <v>2.4500000000000002</v>
      </c>
      <c r="AH109" s="33">
        <v>1.84</v>
      </c>
      <c r="AR109" s="32" t="s">
        <v>57</v>
      </c>
      <c r="AS109" s="33">
        <v>2.4500000000000002</v>
      </c>
      <c r="BG109" s="33">
        <f t="shared" si="249"/>
        <v>2.1000000000000005</v>
      </c>
      <c r="BH109" s="33">
        <f t="shared" si="290"/>
        <v>1.7728000000000002</v>
      </c>
      <c r="BK109" s="33">
        <v>1.7</v>
      </c>
      <c r="BM109" s="32">
        <v>62</v>
      </c>
      <c r="BN109" s="32">
        <v>36</v>
      </c>
      <c r="BO109" s="44">
        <f t="shared" si="411"/>
        <v>0.58064516129032262</v>
      </c>
      <c r="BP109" s="33">
        <f t="shared" si="291"/>
        <v>6.125</v>
      </c>
      <c r="BQ109" s="33" t="s">
        <v>591</v>
      </c>
      <c r="BR109" s="33" t="s">
        <v>606</v>
      </c>
      <c r="BS109" s="33"/>
      <c r="BT109" s="32" t="s">
        <v>374</v>
      </c>
      <c r="BU109" s="32" t="s">
        <v>353</v>
      </c>
      <c r="BV109" s="32">
        <v>1600</v>
      </c>
      <c r="BW109" s="32" t="s">
        <v>459</v>
      </c>
      <c r="BX109" s="32" t="s">
        <v>460</v>
      </c>
      <c r="BY109" s="32">
        <v>10</v>
      </c>
      <c r="BZ109" s="33" t="str">
        <f t="shared" si="303"/>
        <v>0.00</v>
      </c>
      <c r="CA109" s="33">
        <f t="shared" si="304"/>
        <v>-2.5</v>
      </c>
      <c r="CB109" s="33">
        <f t="shared" si="305"/>
        <v>120.20999999999998</v>
      </c>
      <c r="CC109" s="56">
        <f t="shared" si="277"/>
        <v>0.37742543171114595</v>
      </c>
      <c r="CD109" s="33" t="str">
        <f t="shared" si="194"/>
        <v>0.00</v>
      </c>
      <c r="CE109" s="33">
        <f t="shared" si="292"/>
        <v>-2.5</v>
      </c>
      <c r="CF109" s="33">
        <f t="shared" si="306"/>
        <v>108.73999999999998</v>
      </c>
      <c r="CG109" s="33" t="str">
        <f t="shared" si="307"/>
        <v>0.00</v>
      </c>
      <c r="CH109" s="33">
        <f t="shared" si="293"/>
        <v>-2.5</v>
      </c>
      <c r="CI109" s="33">
        <f t="shared" si="445"/>
        <v>110.16799999999998</v>
      </c>
      <c r="CJ109" s="33">
        <f t="shared" si="278"/>
        <v>-2.5</v>
      </c>
      <c r="CK109" s="33">
        <f t="shared" si="279"/>
        <v>-5</v>
      </c>
      <c r="CL109" s="33">
        <f t="shared" si="295"/>
        <v>-5</v>
      </c>
      <c r="CM109" s="33">
        <f t="shared" si="280"/>
        <v>-2.5</v>
      </c>
      <c r="CN109" s="33"/>
      <c r="CO109" s="32" t="str">
        <f t="shared" si="444"/>
        <v>No</v>
      </c>
      <c r="CP109" s="56">
        <f t="shared" si="282"/>
        <v>0.3458963893249607</v>
      </c>
    </row>
    <row r="110" spans="1:94" x14ac:dyDescent="0.2">
      <c r="A110" s="30">
        <v>46032</v>
      </c>
      <c r="B110" s="32" t="s">
        <v>67</v>
      </c>
      <c r="C110" s="32" t="s">
        <v>375</v>
      </c>
      <c r="D110" s="32" t="s">
        <v>65</v>
      </c>
      <c r="E110" s="33">
        <v>4.3499999999999996</v>
      </c>
      <c r="F110" s="33" t="s">
        <v>59</v>
      </c>
      <c r="G110" s="33" t="s">
        <v>60</v>
      </c>
      <c r="H110" s="32" t="s">
        <v>70</v>
      </c>
      <c r="I110" s="32">
        <v>8</v>
      </c>
      <c r="J110" s="32">
        <v>2</v>
      </c>
      <c r="K110" s="32" t="s">
        <v>376</v>
      </c>
      <c r="L110" s="33">
        <v>2.5</v>
      </c>
      <c r="M110" s="35" t="s">
        <v>377</v>
      </c>
      <c r="N110" s="32" t="s">
        <v>4</v>
      </c>
      <c r="R110" s="33">
        <v>12</v>
      </c>
      <c r="S110" s="32" t="s">
        <v>62</v>
      </c>
      <c r="T110" s="33" t="str">
        <f t="shared" si="465"/>
        <v>0.00</v>
      </c>
      <c r="U110" s="33">
        <f t="shared" ref="U110:U112" si="479">-$L110+T110</f>
        <v>-2.5</v>
      </c>
      <c r="V110" s="25">
        <f t="shared" ref="V110:V112" si="480">V109+U110</f>
        <v>114.73999999999998</v>
      </c>
      <c r="W110" s="25">
        <f t="shared" ref="W110:W112" si="481">L110+W109</f>
        <v>321</v>
      </c>
      <c r="X110" s="36">
        <f t="shared" ref="X110:X112" si="482">SUM(V110/W110)</f>
        <v>0.35744548286604355</v>
      </c>
      <c r="Y110" s="26">
        <f t="shared" ref="Y110:Y112" si="483">V110/100</f>
        <v>1.1473999999999998</v>
      </c>
      <c r="Z110" s="27">
        <f t="shared" ref="Z110:Z112" si="484">V110*100</f>
        <v>11473.999999999998</v>
      </c>
      <c r="AA110" s="32" t="s">
        <v>61</v>
      </c>
      <c r="AE110" s="33">
        <f t="shared" ref="AE110:AE112" si="485">MAX(AS110, AH110, BK110)</f>
        <v>12</v>
      </c>
      <c r="AH110" s="33">
        <v>11.5</v>
      </c>
      <c r="AR110" s="32" t="s">
        <v>57</v>
      </c>
      <c r="AS110" s="33">
        <v>12</v>
      </c>
      <c r="BG110" s="33">
        <f t="shared" si="249"/>
        <v>26.25</v>
      </c>
      <c r="BH110" s="33">
        <f t="shared" si="290"/>
        <v>10.66</v>
      </c>
      <c r="BK110" s="33">
        <v>10.6</v>
      </c>
      <c r="BM110" s="32">
        <v>63</v>
      </c>
      <c r="BN110" s="32">
        <v>36</v>
      </c>
      <c r="BO110" s="44">
        <f t="shared" si="411"/>
        <v>0.5714285714285714</v>
      </c>
      <c r="BP110" s="33">
        <f t="shared" si="291"/>
        <v>30</v>
      </c>
      <c r="BQ110" s="33" t="s">
        <v>601</v>
      </c>
      <c r="BR110" s="33" t="s">
        <v>605</v>
      </c>
      <c r="BS110" s="33" t="s">
        <v>335</v>
      </c>
      <c r="BT110" s="32" t="s">
        <v>382</v>
      </c>
      <c r="BU110" s="32" t="s">
        <v>243</v>
      </c>
      <c r="BV110" s="32">
        <v>1200</v>
      </c>
      <c r="BW110" s="32" t="s">
        <v>435</v>
      </c>
      <c r="BX110" s="32" t="s">
        <v>486</v>
      </c>
      <c r="BY110" s="32">
        <v>11</v>
      </c>
      <c r="BZ110" s="33" t="str">
        <f t="shared" si="303"/>
        <v>0.00</v>
      </c>
      <c r="CA110" s="33">
        <f t="shared" si="304"/>
        <v>-2.5</v>
      </c>
      <c r="CB110" s="33">
        <f t="shared" si="305"/>
        <v>117.70999999999998</v>
      </c>
      <c r="CC110" s="56">
        <f t="shared" si="277"/>
        <v>0.36669781931464168</v>
      </c>
      <c r="CD110" s="33" t="str">
        <f t="shared" ref="CD110:CD173" si="486">IF(($AA110="W"),ROUND(($L110*$BH110),2),"0.00")</f>
        <v>0.00</v>
      </c>
      <c r="CE110" s="33">
        <f t="shared" si="292"/>
        <v>-2.5</v>
      </c>
      <c r="CF110" s="33">
        <f t="shared" si="306"/>
        <v>106.23999999999998</v>
      </c>
      <c r="CG110" s="33" t="str">
        <f t="shared" si="307"/>
        <v>0.00</v>
      </c>
      <c r="CH110" s="33">
        <f t="shared" si="293"/>
        <v>-2.5</v>
      </c>
      <c r="CI110" s="33">
        <f t="shared" si="445"/>
        <v>107.66799999999998</v>
      </c>
      <c r="CJ110" s="33">
        <f t="shared" si="278"/>
        <v>-2.5</v>
      </c>
      <c r="CK110" s="33">
        <f t="shared" si="279"/>
        <v>-7.5</v>
      </c>
      <c r="CL110" s="33">
        <f t="shared" si="295"/>
        <v>-7.5</v>
      </c>
      <c r="CM110" s="33">
        <f t="shared" si="280"/>
        <v>-2.5</v>
      </c>
      <c r="CN110" s="33"/>
      <c r="CO110" s="32" t="str">
        <f t="shared" si="444"/>
        <v>No</v>
      </c>
      <c r="CP110" s="56">
        <f t="shared" si="282"/>
        <v>0.33541433021806849</v>
      </c>
    </row>
    <row r="111" spans="1:94" x14ac:dyDescent="0.2">
      <c r="A111" s="30">
        <v>46032</v>
      </c>
      <c r="B111" s="32" t="s">
        <v>67</v>
      </c>
      <c r="C111" s="32" t="s">
        <v>375</v>
      </c>
      <c r="D111" s="32" t="s">
        <v>65</v>
      </c>
      <c r="E111" s="33">
        <v>4.3499999999999996</v>
      </c>
      <c r="F111" s="33" t="s">
        <v>59</v>
      </c>
      <c r="G111" s="33" t="s">
        <v>60</v>
      </c>
      <c r="H111" s="32" t="s">
        <v>70</v>
      </c>
      <c r="I111" s="32">
        <v>8</v>
      </c>
      <c r="J111" s="32">
        <v>2</v>
      </c>
      <c r="K111" s="32" t="s">
        <v>376</v>
      </c>
      <c r="L111" s="33">
        <v>2.5</v>
      </c>
      <c r="M111" s="35" t="s">
        <v>377</v>
      </c>
      <c r="N111" s="32" t="s">
        <v>5</v>
      </c>
      <c r="R111" s="33">
        <v>3.4</v>
      </c>
      <c r="S111" s="32" t="s">
        <v>62</v>
      </c>
      <c r="T111" s="33" t="str">
        <f t="shared" si="465"/>
        <v>0.00</v>
      </c>
      <c r="U111" s="33">
        <f t="shared" si="479"/>
        <v>-2.5</v>
      </c>
      <c r="V111" s="25">
        <f t="shared" si="480"/>
        <v>112.23999999999998</v>
      </c>
      <c r="W111" s="25">
        <f t="shared" si="481"/>
        <v>323.5</v>
      </c>
      <c r="X111" s="36">
        <f t="shared" si="482"/>
        <v>0.34695517774343115</v>
      </c>
      <c r="Y111" s="26">
        <f t="shared" si="483"/>
        <v>1.1223999999999998</v>
      </c>
      <c r="Z111" s="27">
        <f t="shared" si="484"/>
        <v>11223.999999999998</v>
      </c>
      <c r="AA111" s="32" t="s">
        <v>61</v>
      </c>
      <c r="AE111" s="33">
        <f t="shared" si="485"/>
        <v>3.4</v>
      </c>
      <c r="AH111" s="33">
        <v>3.16</v>
      </c>
      <c r="AR111" s="32" t="s">
        <v>57</v>
      </c>
      <c r="AS111" s="33">
        <v>3.4</v>
      </c>
      <c r="BG111" s="33">
        <f t="shared" si="249"/>
        <v>5.4</v>
      </c>
      <c r="BH111" s="33">
        <f t="shared" si="290"/>
        <v>2.9872000000000005</v>
      </c>
      <c r="BK111" s="33">
        <v>2.9</v>
      </c>
      <c r="BM111" s="32">
        <v>63</v>
      </c>
      <c r="BN111" s="32">
        <v>36</v>
      </c>
      <c r="BO111" s="44">
        <f t="shared" si="411"/>
        <v>0.5714285714285714</v>
      </c>
      <c r="BP111" s="33">
        <f t="shared" si="291"/>
        <v>8.5</v>
      </c>
      <c r="BQ111" s="33" t="s">
        <v>601</v>
      </c>
      <c r="BR111" s="33" t="s">
        <v>606</v>
      </c>
      <c r="BS111" s="33" t="s">
        <v>335</v>
      </c>
      <c r="BT111" s="32" t="s">
        <v>382</v>
      </c>
      <c r="BU111" s="32" t="s">
        <v>243</v>
      </c>
      <c r="BV111" s="32">
        <v>1200</v>
      </c>
      <c r="BW111" s="32" t="s">
        <v>435</v>
      </c>
      <c r="BX111" s="32" t="s">
        <v>486</v>
      </c>
      <c r="BY111" s="32">
        <v>11</v>
      </c>
      <c r="BZ111" s="33" t="str">
        <f t="shared" si="303"/>
        <v>0.00</v>
      </c>
      <c r="CA111" s="33">
        <f t="shared" si="304"/>
        <v>-2.5</v>
      </c>
      <c r="CB111" s="33">
        <f t="shared" si="305"/>
        <v>115.20999999999998</v>
      </c>
      <c r="CC111" s="56">
        <f t="shared" si="277"/>
        <v>0.35613601236476039</v>
      </c>
      <c r="CD111" s="33" t="str">
        <f t="shared" si="486"/>
        <v>0.00</v>
      </c>
      <c r="CE111" s="33">
        <f t="shared" si="292"/>
        <v>-2.5</v>
      </c>
      <c r="CF111" s="33">
        <f t="shared" si="306"/>
        <v>103.73999999999998</v>
      </c>
      <c r="CG111" s="33" t="str">
        <f t="shared" si="307"/>
        <v>0.00</v>
      </c>
      <c r="CH111" s="33">
        <f t="shared" si="293"/>
        <v>-2.5</v>
      </c>
      <c r="CI111" s="33">
        <f t="shared" si="445"/>
        <v>105.16799999999998</v>
      </c>
      <c r="CJ111" s="33">
        <f t="shared" si="278"/>
        <v>-2.5</v>
      </c>
      <c r="CK111" s="33">
        <f t="shared" si="279"/>
        <v>-7.5</v>
      </c>
      <c r="CL111" s="33">
        <f t="shared" si="295"/>
        <v>-7.5</v>
      </c>
      <c r="CM111" s="33">
        <f t="shared" si="280"/>
        <v>-2.5</v>
      </c>
      <c r="CN111" s="33"/>
      <c r="CO111" s="32" t="str">
        <f t="shared" si="444"/>
        <v>No</v>
      </c>
      <c r="CP111" s="56">
        <f t="shared" si="282"/>
        <v>0.32509428129829976</v>
      </c>
    </row>
    <row r="112" spans="1:94" x14ac:dyDescent="0.2">
      <c r="A112" s="30">
        <v>46032</v>
      </c>
      <c r="B112" s="32" t="s">
        <v>67</v>
      </c>
      <c r="C112" s="32" t="s">
        <v>375</v>
      </c>
      <c r="D112" s="32" t="s">
        <v>65</v>
      </c>
      <c r="E112" s="33">
        <v>4.3499999999999996</v>
      </c>
      <c r="F112" s="33" t="s">
        <v>59</v>
      </c>
      <c r="G112" s="33" t="s">
        <v>60</v>
      </c>
      <c r="H112" s="32" t="s">
        <v>70</v>
      </c>
      <c r="I112" s="32">
        <v>8</v>
      </c>
      <c r="J112" s="32">
        <v>5</v>
      </c>
      <c r="K112" s="32" t="s">
        <v>378</v>
      </c>
      <c r="L112" s="33">
        <v>2.5</v>
      </c>
      <c r="M112" s="35" t="s">
        <v>377</v>
      </c>
      <c r="N112" s="32" t="s">
        <v>4</v>
      </c>
      <c r="R112" s="33">
        <v>3.3</v>
      </c>
      <c r="S112" s="32" t="s">
        <v>62</v>
      </c>
      <c r="T112" s="33" t="str">
        <f t="shared" si="465"/>
        <v>0.00</v>
      </c>
      <c r="U112" s="33">
        <f t="shared" si="479"/>
        <v>-2.5</v>
      </c>
      <c r="V112" s="25">
        <f t="shared" si="480"/>
        <v>109.73999999999998</v>
      </c>
      <c r="W112" s="25">
        <f t="shared" si="481"/>
        <v>326</v>
      </c>
      <c r="X112" s="36">
        <f t="shared" si="482"/>
        <v>0.33662576687116558</v>
      </c>
      <c r="Y112" s="26">
        <f t="shared" si="483"/>
        <v>1.0973999999999997</v>
      </c>
      <c r="Z112" s="27">
        <f t="shared" si="484"/>
        <v>10973.999999999998</v>
      </c>
      <c r="AA112" s="32" t="s">
        <v>61</v>
      </c>
      <c r="AE112" s="33">
        <f t="shared" si="485"/>
        <v>3.3</v>
      </c>
      <c r="AH112" s="33">
        <v>3.21</v>
      </c>
      <c r="AR112" s="32" t="s">
        <v>57</v>
      </c>
      <c r="AS112" s="33">
        <v>3.3</v>
      </c>
      <c r="BG112" s="33">
        <f t="shared" si="249"/>
        <v>5.5250000000000004</v>
      </c>
      <c r="BH112" s="33">
        <f t="shared" si="290"/>
        <v>3.0331999999999999</v>
      </c>
      <c r="BK112" s="33">
        <v>3.1</v>
      </c>
      <c r="BM112" s="32">
        <v>63</v>
      </c>
      <c r="BN112" s="32">
        <v>36</v>
      </c>
      <c r="BO112" s="44">
        <f t="shared" si="411"/>
        <v>0.5714285714285714</v>
      </c>
      <c r="BP112" s="33">
        <f t="shared" si="291"/>
        <v>8.25</v>
      </c>
      <c r="BQ112" s="33" t="s">
        <v>601</v>
      </c>
      <c r="BR112" s="33"/>
      <c r="BS112" s="33" t="s">
        <v>335</v>
      </c>
      <c r="BT112" s="32" t="s">
        <v>382</v>
      </c>
      <c r="BU112" s="32" t="s">
        <v>243</v>
      </c>
      <c r="BV112" s="32">
        <v>1200</v>
      </c>
      <c r="BW112" s="32" t="s">
        <v>435</v>
      </c>
      <c r="BX112" s="32" t="s">
        <v>486</v>
      </c>
      <c r="BY112" s="32">
        <v>11</v>
      </c>
      <c r="BZ112" s="33" t="str">
        <f t="shared" si="303"/>
        <v>0.00</v>
      </c>
      <c r="CA112" s="33">
        <f t="shared" si="304"/>
        <v>-2.5</v>
      </c>
      <c r="CB112" s="33">
        <f t="shared" si="305"/>
        <v>112.70999999999998</v>
      </c>
      <c r="CC112" s="56">
        <f t="shared" si="277"/>
        <v>0.34573619631901836</v>
      </c>
      <c r="CD112" s="33" t="str">
        <f t="shared" si="486"/>
        <v>0.00</v>
      </c>
      <c r="CE112" s="33">
        <f t="shared" si="292"/>
        <v>-2.5</v>
      </c>
      <c r="CF112" s="33">
        <f t="shared" si="306"/>
        <v>101.23999999999998</v>
      </c>
      <c r="CG112" s="33" t="str">
        <f t="shared" si="307"/>
        <v>0.00</v>
      </c>
      <c r="CH112" s="33">
        <f t="shared" si="293"/>
        <v>-2.5</v>
      </c>
      <c r="CI112" s="33">
        <f t="shared" si="445"/>
        <v>102.66799999999998</v>
      </c>
      <c r="CJ112" s="33">
        <f t="shared" si="278"/>
        <v>-2.5</v>
      </c>
      <c r="CK112" s="33">
        <f t="shared" si="279"/>
        <v>-7.5</v>
      </c>
      <c r="CL112" s="33">
        <f t="shared" si="295"/>
        <v>-7.5</v>
      </c>
      <c r="CM112" s="33">
        <f t="shared" si="280"/>
        <v>-2.5</v>
      </c>
      <c r="CN112" s="33"/>
      <c r="CO112" s="32" t="str">
        <f t="shared" si="444"/>
        <v>No</v>
      </c>
      <c r="CP112" s="56">
        <f t="shared" si="282"/>
        <v>0.31493251533742322</v>
      </c>
    </row>
    <row r="113" spans="1:94" ht="17" x14ac:dyDescent="0.2">
      <c r="A113" s="30">
        <v>46032</v>
      </c>
      <c r="B113" s="32" t="s">
        <v>67</v>
      </c>
      <c r="C113" s="32" t="s">
        <v>375</v>
      </c>
      <c r="D113" s="32" t="s">
        <v>65</v>
      </c>
      <c r="E113" s="33">
        <v>8.5</v>
      </c>
      <c r="F113" s="33" t="s">
        <v>59</v>
      </c>
      <c r="G113" s="33" t="s">
        <v>60</v>
      </c>
      <c r="H113" s="32" t="s">
        <v>379</v>
      </c>
      <c r="I113" s="32">
        <v>10</v>
      </c>
      <c r="J113" s="32">
        <v>1</v>
      </c>
      <c r="K113" s="39" t="s">
        <v>380</v>
      </c>
      <c r="L113" s="33">
        <v>2.5</v>
      </c>
      <c r="M113" s="35" t="s">
        <v>381</v>
      </c>
      <c r="N113" s="32" t="s">
        <v>4</v>
      </c>
      <c r="R113" s="33">
        <v>3.8</v>
      </c>
      <c r="S113" s="32">
        <v>1</v>
      </c>
      <c r="T113" s="33">
        <f t="shared" si="465"/>
        <v>9.5</v>
      </c>
      <c r="U113" s="33">
        <f t="shared" ref="U113" si="487">-$L113+T113</f>
        <v>7</v>
      </c>
      <c r="V113" s="25">
        <f t="shared" ref="V113" si="488">V112+U113</f>
        <v>116.73999999999998</v>
      </c>
      <c r="W113" s="25">
        <f t="shared" ref="W113" si="489">L113+W112</f>
        <v>328.5</v>
      </c>
      <c r="X113" s="36">
        <f t="shared" ref="X113" si="490">SUM(V113/W113)</f>
        <v>0.35537290715372899</v>
      </c>
      <c r="Y113" s="26">
        <f t="shared" ref="Y113" si="491">V113/100</f>
        <v>1.1673999999999998</v>
      </c>
      <c r="Z113" s="27">
        <f t="shared" ref="Z113" si="492">V113*100</f>
        <v>11673.999999999998</v>
      </c>
      <c r="AA113" s="32" t="s">
        <v>63</v>
      </c>
      <c r="AE113" s="33">
        <f t="shared" ref="AE113:AE119" si="493">MAX(AS113, AH113, BK113)</f>
        <v>3.8</v>
      </c>
      <c r="AH113" s="33">
        <v>3.54</v>
      </c>
      <c r="AR113" s="32" t="s">
        <v>57</v>
      </c>
      <c r="AS113" s="33">
        <v>3.8</v>
      </c>
      <c r="BG113" s="33">
        <f t="shared" si="249"/>
        <v>6.35</v>
      </c>
      <c r="BH113" s="33">
        <f t="shared" si="290"/>
        <v>3.3368000000000002</v>
      </c>
      <c r="BK113" s="33">
        <v>3.2</v>
      </c>
      <c r="BM113" s="32">
        <v>64</v>
      </c>
      <c r="BN113" s="32">
        <v>37</v>
      </c>
      <c r="BO113" s="44">
        <f t="shared" si="411"/>
        <v>0.578125</v>
      </c>
      <c r="BP113" s="33">
        <f t="shared" si="291"/>
        <v>9.5</v>
      </c>
      <c r="BQ113" s="33" t="s">
        <v>594</v>
      </c>
      <c r="BR113" s="33"/>
      <c r="BS113" s="33"/>
      <c r="BT113" s="32" t="s">
        <v>667</v>
      </c>
      <c r="BU113" s="45" t="s">
        <v>488</v>
      </c>
      <c r="BV113" s="32">
        <v>1300</v>
      </c>
      <c r="BW113" s="32" t="s">
        <v>492</v>
      </c>
      <c r="BX113" s="32" t="s">
        <v>460</v>
      </c>
      <c r="BY113" s="32">
        <v>12</v>
      </c>
      <c r="BZ113" s="33">
        <f t="shared" si="303"/>
        <v>8</v>
      </c>
      <c r="CA113" s="33">
        <f t="shared" si="304"/>
        <v>5.5</v>
      </c>
      <c r="CB113" s="33">
        <f t="shared" si="305"/>
        <v>118.20999999999998</v>
      </c>
      <c r="CC113" s="56">
        <f t="shared" si="277"/>
        <v>0.35984779299847786</v>
      </c>
      <c r="CD113" s="33">
        <f t="shared" si="486"/>
        <v>8.34</v>
      </c>
      <c r="CE113" s="33">
        <f t="shared" si="292"/>
        <v>5.84</v>
      </c>
      <c r="CF113" s="33">
        <f t="shared" si="306"/>
        <v>107.07999999999998</v>
      </c>
      <c r="CG113" s="33">
        <f t="shared" si="307"/>
        <v>8.34</v>
      </c>
      <c r="CH113" s="33">
        <f t="shared" si="293"/>
        <v>5.8419999999999996</v>
      </c>
      <c r="CI113" s="33">
        <f t="shared" si="445"/>
        <v>108.50999999999998</v>
      </c>
      <c r="CJ113" s="33">
        <f t="shared" si="278"/>
        <v>6.35</v>
      </c>
      <c r="CK113" s="33">
        <f t="shared" si="279"/>
        <v>6.35</v>
      </c>
      <c r="CL113" s="33">
        <f t="shared" si="295"/>
        <v>5.8419999999999996</v>
      </c>
      <c r="CM113" s="33">
        <f t="shared" si="280"/>
        <v>5.8419999999999996</v>
      </c>
      <c r="CN113" s="33"/>
      <c r="CO113" s="32" t="str">
        <f t="shared" si="444"/>
        <v>No</v>
      </c>
      <c r="CP113" s="56">
        <f t="shared" si="282"/>
        <v>0.33031963470319625</v>
      </c>
    </row>
    <row r="114" spans="1:94" x14ac:dyDescent="0.2">
      <c r="A114" s="30">
        <v>46039</v>
      </c>
      <c r="B114" s="32" t="s">
        <v>67</v>
      </c>
      <c r="C114" s="32" t="s">
        <v>383</v>
      </c>
      <c r="D114" s="32" t="s">
        <v>65</v>
      </c>
      <c r="E114" s="33">
        <v>4.25</v>
      </c>
      <c r="F114" s="33" t="s">
        <v>59</v>
      </c>
      <c r="G114" s="33" t="s">
        <v>60</v>
      </c>
      <c r="H114" s="32" t="s">
        <v>379</v>
      </c>
      <c r="I114" s="32">
        <v>6</v>
      </c>
      <c r="J114" s="32">
        <v>1</v>
      </c>
      <c r="K114" s="32" t="s">
        <v>311</v>
      </c>
      <c r="L114" s="33">
        <v>2.5</v>
      </c>
      <c r="M114" s="35" t="s">
        <v>384</v>
      </c>
      <c r="N114" s="32" t="s">
        <v>4</v>
      </c>
      <c r="R114" s="33">
        <v>5</v>
      </c>
      <c r="S114" s="32" t="s">
        <v>62</v>
      </c>
      <c r="T114" s="33" t="str">
        <f t="shared" si="465"/>
        <v>0.00</v>
      </c>
      <c r="U114" s="33">
        <f t="shared" ref="U114:U115" si="494">-$L114+T114</f>
        <v>-2.5</v>
      </c>
      <c r="V114" s="25">
        <f t="shared" ref="V114:V115" si="495">V113+U114</f>
        <v>114.23999999999998</v>
      </c>
      <c r="W114" s="25">
        <f t="shared" ref="W114:W115" si="496">L114+W113</f>
        <v>331</v>
      </c>
      <c r="X114" s="36">
        <f t="shared" ref="X114:X115" si="497">SUM(V114/W114)</f>
        <v>0.34513595166163136</v>
      </c>
      <c r="Y114" s="26">
        <f t="shared" ref="Y114:Y115" si="498">V114/100</f>
        <v>1.1423999999999999</v>
      </c>
      <c r="Z114" s="27">
        <f t="shared" ref="Z114:Z115" si="499">V114*100</f>
        <v>11423.999999999998</v>
      </c>
      <c r="AA114" s="32" t="s">
        <v>61</v>
      </c>
      <c r="AE114" s="33">
        <f t="shared" si="493"/>
        <v>5</v>
      </c>
      <c r="AH114" s="33">
        <v>4.8</v>
      </c>
      <c r="AR114" s="32" t="s">
        <v>57</v>
      </c>
      <c r="AS114" s="33">
        <v>5</v>
      </c>
      <c r="BG114" s="33">
        <f t="shared" si="249"/>
        <v>9.5</v>
      </c>
      <c r="BH114" s="33">
        <f t="shared" si="290"/>
        <v>4.4960000000000004</v>
      </c>
      <c r="BK114" s="33">
        <v>4.7</v>
      </c>
      <c r="BM114" s="32">
        <v>65</v>
      </c>
      <c r="BN114" s="32">
        <v>37</v>
      </c>
      <c r="BO114" s="44">
        <f t="shared" si="411"/>
        <v>0.56923076923076921</v>
      </c>
      <c r="BP114" s="33">
        <f t="shared" si="291"/>
        <v>12.5</v>
      </c>
      <c r="BQ114" s="33" t="s">
        <v>595</v>
      </c>
      <c r="BR114" s="33"/>
      <c r="BS114" s="33" t="s">
        <v>335</v>
      </c>
      <c r="BT114" s="32" t="s">
        <v>389</v>
      </c>
      <c r="BU114" s="32" t="s">
        <v>353</v>
      </c>
      <c r="BV114" s="32">
        <v>1200</v>
      </c>
      <c r="BW114" s="32" t="s">
        <v>492</v>
      </c>
      <c r="BX114" s="32" t="s">
        <v>460</v>
      </c>
      <c r="BY114" s="32">
        <v>11</v>
      </c>
      <c r="BZ114" s="33" t="str">
        <f t="shared" si="303"/>
        <v>0.00</v>
      </c>
      <c r="CA114" s="33">
        <f t="shared" si="304"/>
        <v>-2.5</v>
      </c>
      <c r="CB114" s="33">
        <f t="shared" si="305"/>
        <v>115.70999999999998</v>
      </c>
      <c r="CC114" s="56">
        <f t="shared" si="277"/>
        <v>0.34957703927492439</v>
      </c>
      <c r="CD114" s="33" t="str">
        <f t="shared" si="486"/>
        <v>0.00</v>
      </c>
      <c r="CE114" s="33">
        <f t="shared" si="292"/>
        <v>-2.5</v>
      </c>
      <c r="CF114" s="33">
        <f t="shared" si="306"/>
        <v>104.57999999999998</v>
      </c>
      <c r="CG114" s="33" t="str">
        <f t="shared" si="307"/>
        <v>0.00</v>
      </c>
      <c r="CH114" s="33">
        <f t="shared" si="293"/>
        <v>-2.5</v>
      </c>
      <c r="CI114" s="33">
        <f t="shared" si="445"/>
        <v>106.00999999999998</v>
      </c>
      <c r="CJ114" s="33">
        <f t="shared" si="278"/>
        <v>-2.5</v>
      </c>
      <c r="CK114" s="33">
        <f t="shared" si="279"/>
        <v>-5</v>
      </c>
      <c r="CL114" s="33">
        <f t="shared" si="295"/>
        <v>-5</v>
      </c>
      <c r="CM114" s="33">
        <f t="shared" si="280"/>
        <v>-2.5</v>
      </c>
      <c r="CN114" s="33"/>
      <c r="CO114" s="32" t="str">
        <f t="shared" si="444"/>
        <v>No</v>
      </c>
      <c r="CP114" s="56">
        <f t="shared" si="282"/>
        <v>0.32027190332326277</v>
      </c>
    </row>
    <row r="115" spans="1:94" x14ac:dyDescent="0.2">
      <c r="A115" s="30">
        <v>46039</v>
      </c>
      <c r="B115" s="32" t="s">
        <v>67</v>
      </c>
      <c r="C115" s="32" t="s">
        <v>383</v>
      </c>
      <c r="D115" s="32" t="s">
        <v>65</v>
      </c>
      <c r="E115" s="33">
        <v>4.25</v>
      </c>
      <c r="F115" s="33" t="s">
        <v>59</v>
      </c>
      <c r="G115" s="33" t="s">
        <v>60</v>
      </c>
      <c r="H115" s="32" t="s">
        <v>379</v>
      </c>
      <c r="I115" s="32">
        <v>6</v>
      </c>
      <c r="J115" s="32">
        <v>2</v>
      </c>
      <c r="K115" s="32" t="s">
        <v>385</v>
      </c>
      <c r="L115" s="33">
        <v>2.5</v>
      </c>
      <c r="M115" s="35" t="s">
        <v>384</v>
      </c>
      <c r="N115" s="32" t="s">
        <v>4</v>
      </c>
      <c r="R115" s="33">
        <v>3.1</v>
      </c>
      <c r="S115" s="32" t="s">
        <v>62</v>
      </c>
      <c r="T115" s="33" t="str">
        <f t="shared" si="465"/>
        <v>0.00</v>
      </c>
      <c r="U115" s="33">
        <f t="shared" si="494"/>
        <v>-2.5</v>
      </c>
      <c r="V115" s="25">
        <f t="shared" si="495"/>
        <v>111.73999999999998</v>
      </c>
      <c r="W115" s="25">
        <f t="shared" si="496"/>
        <v>333.5</v>
      </c>
      <c r="X115" s="36">
        <f t="shared" si="497"/>
        <v>0.33505247376311836</v>
      </c>
      <c r="Y115" s="26">
        <f t="shared" si="498"/>
        <v>1.1173999999999997</v>
      </c>
      <c r="Z115" s="27">
        <f t="shared" si="499"/>
        <v>11173.999999999998</v>
      </c>
      <c r="AA115" s="32" t="s">
        <v>61</v>
      </c>
      <c r="AE115" s="33">
        <f t="shared" si="493"/>
        <v>3.5</v>
      </c>
      <c r="AH115" s="33">
        <v>3.42</v>
      </c>
      <c r="AR115" s="32" t="s">
        <v>57</v>
      </c>
      <c r="AS115" s="33">
        <v>3.1</v>
      </c>
      <c r="BG115" s="33">
        <f t="shared" si="249"/>
        <v>6.0500000000000007</v>
      </c>
      <c r="BH115" s="33">
        <f t="shared" si="290"/>
        <v>3.2263999999999999</v>
      </c>
      <c r="BK115" s="33">
        <v>3.5</v>
      </c>
      <c r="BM115" s="32">
        <v>65</v>
      </c>
      <c r="BN115" s="32">
        <v>37</v>
      </c>
      <c r="BO115" s="44">
        <f t="shared" si="411"/>
        <v>0.56923076923076921</v>
      </c>
      <c r="BP115" s="33">
        <f t="shared" si="291"/>
        <v>7.75</v>
      </c>
      <c r="BQ115" s="33" t="s">
        <v>595</v>
      </c>
      <c r="BR115" s="33"/>
      <c r="BS115" s="33" t="s">
        <v>335</v>
      </c>
      <c r="BT115" s="32" t="s">
        <v>389</v>
      </c>
      <c r="BU115" s="32" t="s">
        <v>353</v>
      </c>
      <c r="BV115" s="32">
        <v>1200</v>
      </c>
      <c r="BW115" s="32" t="s">
        <v>492</v>
      </c>
      <c r="BX115" s="32" t="s">
        <v>460</v>
      </c>
      <c r="BY115" s="32">
        <v>11</v>
      </c>
      <c r="BZ115" s="33" t="str">
        <f t="shared" si="303"/>
        <v>0.00</v>
      </c>
      <c r="CA115" s="33">
        <f t="shared" si="304"/>
        <v>-2.5</v>
      </c>
      <c r="CB115" s="33">
        <f t="shared" si="305"/>
        <v>113.20999999999998</v>
      </c>
      <c r="CC115" s="56">
        <f t="shared" si="277"/>
        <v>0.33946026986506739</v>
      </c>
      <c r="CD115" s="33" t="str">
        <f t="shared" si="486"/>
        <v>0.00</v>
      </c>
      <c r="CE115" s="33">
        <f t="shared" si="292"/>
        <v>-2.5</v>
      </c>
      <c r="CF115" s="33">
        <f t="shared" si="306"/>
        <v>102.07999999999998</v>
      </c>
      <c r="CG115" s="33" t="str">
        <f t="shared" si="307"/>
        <v>0.00</v>
      </c>
      <c r="CH115" s="33">
        <f t="shared" si="293"/>
        <v>-2.5</v>
      </c>
      <c r="CI115" s="33">
        <f t="shared" si="445"/>
        <v>103.50999999999998</v>
      </c>
      <c r="CJ115" s="33">
        <f t="shared" si="278"/>
        <v>-2.5</v>
      </c>
      <c r="CK115" s="33">
        <f t="shared" si="279"/>
        <v>-5</v>
      </c>
      <c r="CL115" s="33">
        <f t="shared" si="295"/>
        <v>-5</v>
      </c>
      <c r="CM115" s="33">
        <f t="shared" si="280"/>
        <v>-2.5</v>
      </c>
      <c r="CN115" s="33"/>
      <c r="CO115" s="32" t="str">
        <f t="shared" si="444"/>
        <v>No</v>
      </c>
      <c r="CP115" s="56">
        <f t="shared" si="282"/>
        <v>0.31037481259370309</v>
      </c>
    </row>
    <row r="116" spans="1:94" x14ac:dyDescent="0.2">
      <c r="A116" s="30">
        <v>46039</v>
      </c>
      <c r="B116" s="32" t="s">
        <v>67</v>
      </c>
      <c r="C116" s="32" t="s">
        <v>386</v>
      </c>
      <c r="D116" s="32" t="s">
        <v>65</v>
      </c>
      <c r="E116" s="33">
        <v>5.05</v>
      </c>
      <c r="F116" s="33" t="s">
        <v>59</v>
      </c>
      <c r="G116" s="33" t="s">
        <v>60</v>
      </c>
      <c r="H116" s="32" t="s">
        <v>379</v>
      </c>
      <c r="I116" s="32">
        <v>7</v>
      </c>
      <c r="J116" s="32">
        <v>3</v>
      </c>
      <c r="K116" s="32" t="s">
        <v>305</v>
      </c>
      <c r="L116" s="33">
        <v>3.5</v>
      </c>
      <c r="M116" s="35" t="s">
        <v>388</v>
      </c>
      <c r="N116" s="32" t="s">
        <v>4</v>
      </c>
      <c r="R116" s="33">
        <v>11</v>
      </c>
      <c r="S116" s="32" t="s">
        <v>62</v>
      </c>
      <c r="T116" s="33" t="str">
        <f t="shared" si="465"/>
        <v>0.00</v>
      </c>
      <c r="U116" s="33">
        <f t="shared" ref="U116:U117" si="500">-$L116+T116</f>
        <v>-3.5</v>
      </c>
      <c r="V116" s="25">
        <f t="shared" ref="V116:V117" si="501">V115+U116</f>
        <v>108.23999999999998</v>
      </c>
      <c r="W116" s="25">
        <f t="shared" ref="W116:W117" si="502">L116+W115</f>
        <v>337</v>
      </c>
      <c r="X116" s="36">
        <f t="shared" ref="X116:X117" si="503">SUM(V116/W116)</f>
        <v>0.32118694362017797</v>
      </c>
      <c r="Y116" s="26">
        <f t="shared" ref="Y116:Y117" si="504">V116/100</f>
        <v>1.0823999999999998</v>
      </c>
      <c r="Z116" s="27">
        <f t="shared" ref="Z116:Z117" si="505">V116*100</f>
        <v>10823.999999999998</v>
      </c>
      <c r="AA116" s="32" t="s">
        <v>61</v>
      </c>
      <c r="AE116" s="33">
        <f t="shared" si="493"/>
        <v>14.01</v>
      </c>
      <c r="AH116" s="33">
        <v>14.01</v>
      </c>
      <c r="AR116" s="32" t="s">
        <v>57</v>
      </c>
      <c r="AS116" s="33">
        <v>11</v>
      </c>
      <c r="BG116" s="33">
        <f t="shared" si="249"/>
        <v>45.534999999999997</v>
      </c>
      <c r="BH116" s="33">
        <f t="shared" si="290"/>
        <v>12.969200000000001</v>
      </c>
      <c r="BK116" s="33">
        <v>12.8</v>
      </c>
      <c r="BM116" s="32">
        <v>66</v>
      </c>
      <c r="BN116" s="32">
        <v>37</v>
      </c>
      <c r="BO116" s="44">
        <f t="shared" si="411"/>
        <v>0.56060606060606055</v>
      </c>
      <c r="BP116" s="33">
        <f t="shared" si="291"/>
        <v>38.5</v>
      </c>
      <c r="BQ116" s="33" t="s">
        <v>595</v>
      </c>
      <c r="BR116" s="33"/>
      <c r="BS116" s="33" t="s">
        <v>327</v>
      </c>
      <c r="BT116" s="32" t="s">
        <v>390</v>
      </c>
      <c r="BU116" s="32" t="s">
        <v>391</v>
      </c>
      <c r="BV116" s="32">
        <v>1200</v>
      </c>
      <c r="BW116" s="32" t="s">
        <v>492</v>
      </c>
      <c r="BX116" s="32" t="s">
        <v>460</v>
      </c>
      <c r="BY116" s="32">
        <v>13</v>
      </c>
      <c r="BZ116" s="33" t="str">
        <f t="shared" si="303"/>
        <v>0.00</v>
      </c>
      <c r="CA116" s="33">
        <f t="shared" si="304"/>
        <v>-3.5</v>
      </c>
      <c r="CB116" s="33">
        <f t="shared" si="305"/>
        <v>109.70999999999998</v>
      </c>
      <c r="CC116" s="56">
        <f t="shared" si="277"/>
        <v>0.32554896142433226</v>
      </c>
      <c r="CD116" s="33" t="str">
        <f t="shared" si="486"/>
        <v>0.00</v>
      </c>
      <c r="CE116" s="33">
        <f t="shared" si="292"/>
        <v>-3.5</v>
      </c>
      <c r="CF116" s="33">
        <f t="shared" si="306"/>
        <v>98.579999999999984</v>
      </c>
      <c r="CG116" s="33" t="str">
        <f t="shared" si="307"/>
        <v>0.00</v>
      </c>
      <c r="CH116" s="33">
        <f t="shared" si="293"/>
        <v>-3.5</v>
      </c>
      <c r="CI116" s="33">
        <f t="shared" si="445"/>
        <v>100.00999999999998</v>
      </c>
      <c r="CJ116" s="33">
        <f t="shared" si="278"/>
        <v>-3.5</v>
      </c>
      <c r="CK116" s="33">
        <f t="shared" si="279"/>
        <v>-5</v>
      </c>
      <c r="CL116" s="33">
        <f t="shared" si="295"/>
        <v>-5</v>
      </c>
      <c r="CM116" s="33">
        <f t="shared" si="280"/>
        <v>-3.5</v>
      </c>
      <c r="CN116" s="33"/>
      <c r="CO116" s="32" t="str">
        <f t="shared" si="444"/>
        <v>No</v>
      </c>
      <c r="CP116" s="56">
        <f t="shared" si="282"/>
        <v>0.29676557863501479</v>
      </c>
    </row>
    <row r="117" spans="1:94" x14ac:dyDescent="0.2">
      <c r="A117" s="30">
        <v>46039</v>
      </c>
      <c r="B117" s="32" t="s">
        <v>67</v>
      </c>
      <c r="C117" s="32" t="s">
        <v>386</v>
      </c>
      <c r="D117" s="32" t="s">
        <v>65</v>
      </c>
      <c r="E117" s="33">
        <v>5.05</v>
      </c>
      <c r="F117" s="33" t="s">
        <v>59</v>
      </c>
      <c r="G117" s="33" t="s">
        <v>60</v>
      </c>
      <c r="H117" s="32" t="s">
        <v>379</v>
      </c>
      <c r="I117" s="32">
        <v>7</v>
      </c>
      <c r="J117" s="32">
        <v>7</v>
      </c>
      <c r="K117" s="32" t="s">
        <v>387</v>
      </c>
      <c r="L117" s="33">
        <v>1.5</v>
      </c>
      <c r="M117" s="35" t="s">
        <v>388</v>
      </c>
      <c r="N117" s="32" t="s">
        <v>4</v>
      </c>
      <c r="R117" s="33">
        <v>7.5</v>
      </c>
      <c r="S117" s="32" t="s">
        <v>62</v>
      </c>
      <c r="T117" s="33" t="str">
        <f t="shared" si="465"/>
        <v>0.00</v>
      </c>
      <c r="U117" s="33">
        <f t="shared" si="500"/>
        <v>-1.5</v>
      </c>
      <c r="V117" s="25">
        <f t="shared" si="501"/>
        <v>106.73999999999998</v>
      </c>
      <c r="W117" s="25">
        <f t="shared" si="502"/>
        <v>338.5</v>
      </c>
      <c r="X117" s="36">
        <f t="shared" si="503"/>
        <v>0.3153323485967503</v>
      </c>
      <c r="Y117" s="26">
        <f t="shared" si="504"/>
        <v>1.0673999999999999</v>
      </c>
      <c r="Z117" s="27">
        <f t="shared" si="505"/>
        <v>10673.999999999998</v>
      </c>
      <c r="AA117" s="32" t="s">
        <v>61</v>
      </c>
      <c r="AE117" s="33">
        <f t="shared" si="493"/>
        <v>7.5</v>
      </c>
      <c r="AH117" s="33">
        <v>6.8</v>
      </c>
      <c r="AR117" s="32" t="s">
        <v>57</v>
      </c>
      <c r="AS117" s="33">
        <v>7.5</v>
      </c>
      <c r="BG117" s="33">
        <f t="shared" si="249"/>
        <v>8.6999999999999993</v>
      </c>
      <c r="BH117" s="33">
        <f t="shared" si="290"/>
        <v>6.3360000000000003</v>
      </c>
      <c r="BK117" s="33">
        <v>6.5</v>
      </c>
      <c r="BM117" s="32">
        <v>66</v>
      </c>
      <c r="BN117" s="32">
        <v>37</v>
      </c>
      <c r="BO117" s="44">
        <f t="shared" si="411"/>
        <v>0.56060606060606055</v>
      </c>
      <c r="BP117" s="33">
        <f t="shared" si="291"/>
        <v>11.25</v>
      </c>
      <c r="BQ117" s="33" t="s">
        <v>595</v>
      </c>
      <c r="BR117" s="33"/>
      <c r="BS117" s="33" t="s">
        <v>328</v>
      </c>
      <c r="BT117" s="32" t="s">
        <v>390</v>
      </c>
      <c r="BU117" s="32" t="s">
        <v>391</v>
      </c>
      <c r="BV117" s="32">
        <v>1200</v>
      </c>
      <c r="BW117" s="32" t="s">
        <v>492</v>
      </c>
      <c r="BX117" s="32" t="s">
        <v>460</v>
      </c>
      <c r="BY117" s="32">
        <v>13</v>
      </c>
      <c r="BZ117" s="33" t="str">
        <f t="shared" si="303"/>
        <v>0.00</v>
      </c>
      <c r="CA117" s="33">
        <f t="shared" si="304"/>
        <v>-1.5</v>
      </c>
      <c r="CB117" s="33">
        <f t="shared" si="305"/>
        <v>108.20999999999998</v>
      </c>
      <c r="CC117" s="56">
        <f t="shared" si="277"/>
        <v>0.31967503692762178</v>
      </c>
      <c r="CD117" s="33" t="str">
        <f t="shared" si="486"/>
        <v>0.00</v>
      </c>
      <c r="CE117" s="33">
        <f t="shared" si="292"/>
        <v>-1.5</v>
      </c>
      <c r="CF117" s="33">
        <f t="shared" si="306"/>
        <v>97.079999999999984</v>
      </c>
      <c r="CG117" s="33" t="str">
        <f t="shared" si="307"/>
        <v>0.00</v>
      </c>
      <c r="CH117" s="33">
        <f t="shared" si="293"/>
        <v>-1.5</v>
      </c>
      <c r="CI117" s="33">
        <f t="shared" si="445"/>
        <v>98.509999999999977</v>
      </c>
      <c r="CJ117" s="33">
        <f t="shared" si="278"/>
        <v>-1.5</v>
      </c>
      <c r="CK117" s="33">
        <f t="shared" si="279"/>
        <v>-5</v>
      </c>
      <c r="CL117" s="33">
        <f t="shared" si="295"/>
        <v>-5</v>
      </c>
      <c r="CM117" s="33">
        <f t="shared" si="280"/>
        <v>-1.5</v>
      </c>
      <c r="CN117" s="33"/>
      <c r="CO117" s="32" t="str">
        <f t="shared" si="444"/>
        <v>No</v>
      </c>
      <c r="CP117" s="56">
        <f t="shared" si="282"/>
        <v>0.29101920236336776</v>
      </c>
    </row>
    <row r="118" spans="1:94" x14ac:dyDescent="0.2">
      <c r="A118" s="30">
        <v>46046</v>
      </c>
      <c r="B118" s="32" t="s">
        <v>67</v>
      </c>
      <c r="C118" s="32" t="s">
        <v>370</v>
      </c>
      <c r="D118" s="32" t="s">
        <v>65</v>
      </c>
      <c r="E118" s="33">
        <v>4.45</v>
      </c>
      <c r="F118" s="33" t="s">
        <v>59</v>
      </c>
      <c r="G118" s="33" t="s">
        <v>60</v>
      </c>
      <c r="H118" s="32" t="s">
        <v>69</v>
      </c>
      <c r="I118" s="32">
        <v>8</v>
      </c>
      <c r="J118" s="32">
        <v>1</v>
      </c>
      <c r="K118" s="39" t="s">
        <v>392</v>
      </c>
      <c r="L118" s="33">
        <v>2.5</v>
      </c>
      <c r="M118" s="35" t="s">
        <v>393</v>
      </c>
      <c r="N118" s="32" t="s">
        <v>4</v>
      </c>
      <c r="R118" s="33">
        <v>6</v>
      </c>
      <c r="S118" s="32">
        <v>1</v>
      </c>
      <c r="T118" s="33">
        <f t="shared" si="465"/>
        <v>15</v>
      </c>
      <c r="U118" s="33">
        <f t="shared" ref="U118:U119" si="506">-$L118+T118</f>
        <v>12.5</v>
      </c>
      <c r="V118" s="25">
        <f t="shared" ref="V118:V119" si="507">V117+U118</f>
        <v>119.23999999999998</v>
      </c>
      <c r="W118" s="25">
        <f t="shared" ref="W118:W119" si="508">L118+W117</f>
        <v>341</v>
      </c>
      <c r="X118" s="36">
        <f t="shared" ref="X118:X119" si="509">SUM(V118/W118)</f>
        <v>0.34967741935483865</v>
      </c>
      <c r="Y118" s="26">
        <f t="shared" ref="Y118:Y119" si="510">V118/100</f>
        <v>1.1923999999999999</v>
      </c>
      <c r="Z118" s="27">
        <f t="shared" ref="Z118:Z119" si="511">V118*100</f>
        <v>11923.999999999998</v>
      </c>
      <c r="AA118" s="32" t="s">
        <v>63</v>
      </c>
      <c r="AE118" s="33">
        <f t="shared" si="493"/>
        <v>6</v>
      </c>
      <c r="AH118" s="33">
        <v>2.95</v>
      </c>
      <c r="AR118" s="32" t="s">
        <v>57</v>
      </c>
      <c r="AS118" s="33">
        <v>6</v>
      </c>
      <c r="BG118" s="33">
        <f t="shared" si="249"/>
        <v>4.875</v>
      </c>
      <c r="BH118" s="33">
        <f t="shared" si="290"/>
        <v>2.7940000000000005</v>
      </c>
      <c r="BK118" s="33">
        <v>2.7</v>
      </c>
      <c r="BM118" s="32">
        <v>67</v>
      </c>
      <c r="BN118" s="32">
        <v>38</v>
      </c>
      <c r="BO118" s="44">
        <f t="shared" si="411"/>
        <v>0.56716417910447758</v>
      </c>
      <c r="BP118" s="33">
        <f t="shared" si="291"/>
        <v>15</v>
      </c>
      <c r="BQ118" s="33" t="s">
        <v>591</v>
      </c>
      <c r="BR118" s="33" t="s">
        <v>605</v>
      </c>
      <c r="BS118" s="33"/>
      <c r="BT118" s="32" t="s">
        <v>394</v>
      </c>
      <c r="BU118" s="32" t="s">
        <v>241</v>
      </c>
      <c r="BV118" s="32">
        <v>1400</v>
      </c>
      <c r="BW118" s="32" t="s">
        <v>459</v>
      </c>
      <c r="BX118" s="32" t="s">
        <v>460</v>
      </c>
      <c r="BY118" s="32">
        <v>9</v>
      </c>
      <c r="BZ118" s="33">
        <f t="shared" si="303"/>
        <v>6.75</v>
      </c>
      <c r="CA118" s="33">
        <f t="shared" si="304"/>
        <v>4.25</v>
      </c>
      <c r="CB118" s="33">
        <f t="shared" si="305"/>
        <v>112.45999999999998</v>
      </c>
      <c r="CC118" s="56">
        <f t="shared" si="277"/>
        <v>0.32979472140762456</v>
      </c>
      <c r="CD118" s="33">
        <f t="shared" si="486"/>
        <v>6.99</v>
      </c>
      <c r="CE118" s="33">
        <f t="shared" si="292"/>
        <v>4.49</v>
      </c>
      <c r="CF118" s="33">
        <f t="shared" si="306"/>
        <v>101.56999999999998</v>
      </c>
      <c r="CG118" s="33">
        <f t="shared" si="307"/>
        <v>6.99</v>
      </c>
      <c r="CH118" s="33">
        <f t="shared" si="293"/>
        <v>4.391</v>
      </c>
      <c r="CI118" s="33">
        <f t="shared" si="445"/>
        <v>102.90099999999998</v>
      </c>
      <c r="CJ118" s="33">
        <f t="shared" si="278"/>
        <v>4.875</v>
      </c>
      <c r="CK118" s="33">
        <f t="shared" si="279"/>
        <v>6.05</v>
      </c>
      <c r="CL118" s="33">
        <f t="shared" si="295"/>
        <v>5.5659999999999998</v>
      </c>
      <c r="CM118" s="33">
        <f t="shared" si="280"/>
        <v>4.391</v>
      </c>
      <c r="CN118" s="33"/>
      <c r="CO118" s="32" t="str">
        <f t="shared" si="444"/>
        <v>No</v>
      </c>
      <c r="CP118" s="56">
        <f t="shared" si="282"/>
        <v>0.30176246334310847</v>
      </c>
    </row>
    <row r="119" spans="1:94" x14ac:dyDescent="0.2">
      <c r="A119" s="30">
        <v>46046</v>
      </c>
      <c r="B119" s="32" t="s">
        <v>67</v>
      </c>
      <c r="C119" s="32" t="s">
        <v>370</v>
      </c>
      <c r="D119" s="32" t="s">
        <v>65</v>
      </c>
      <c r="E119" s="33">
        <v>4.45</v>
      </c>
      <c r="F119" s="33" t="s">
        <v>59</v>
      </c>
      <c r="G119" s="33" t="s">
        <v>60</v>
      </c>
      <c r="H119" s="32" t="s">
        <v>69</v>
      </c>
      <c r="I119" s="32">
        <v>8</v>
      </c>
      <c r="J119" s="32">
        <v>1</v>
      </c>
      <c r="K119" s="39" t="s">
        <v>392</v>
      </c>
      <c r="L119" s="33">
        <v>2.5</v>
      </c>
      <c r="M119" s="35" t="s">
        <v>393</v>
      </c>
      <c r="N119" s="32" t="s">
        <v>5</v>
      </c>
      <c r="R119" s="33">
        <v>2.0499999999999998</v>
      </c>
      <c r="S119" s="32">
        <v>1</v>
      </c>
      <c r="T119" s="33">
        <f t="shared" si="465"/>
        <v>5.13</v>
      </c>
      <c r="U119" s="33">
        <f t="shared" si="506"/>
        <v>2.63</v>
      </c>
      <c r="V119" s="25">
        <f t="shared" si="507"/>
        <v>121.86999999999998</v>
      </c>
      <c r="W119" s="25">
        <f t="shared" si="508"/>
        <v>343.5</v>
      </c>
      <c r="X119" s="36">
        <f t="shared" si="509"/>
        <v>0.35478893740902467</v>
      </c>
      <c r="Y119" s="26">
        <f t="shared" si="510"/>
        <v>1.2186999999999997</v>
      </c>
      <c r="Z119" s="27">
        <f t="shared" si="511"/>
        <v>12186.999999999998</v>
      </c>
      <c r="AA119" s="32" t="s">
        <v>63</v>
      </c>
      <c r="AE119" s="33">
        <f t="shared" si="493"/>
        <v>2.0499999999999998</v>
      </c>
      <c r="AH119" s="33">
        <v>1.47</v>
      </c>
      <c r="AR119" s="32" t="s">
        <v>57</v>
      </c>
      <c r="AS119" s="33">
        <v>2.0499999999999998</v>
      </c>
      <c r="BG119" s="33">
        <f t="shared" si="249"/>
        <v>1.1749999999999998</v>
      </c>
      <c r="BH119" s="33">
        <f t="shared" si="290"/>
        <v>1.4323999999999999</v>
      </c>
      <c r="BK119" s="33">
        <v>1.3</v>
      </c>
      <c r="BM119" s="32">
        <v>67</v>
      </c>
      <c r="BN119" s="32">
        <v>38</v>
      </c>
      <c r="BO119" s="44">
        <f t="shared" si="411"/>
        <v>0.56716417910447758</v>
      </c>
      <c r="BP119" s="33">
        <f t="shared" si="291"/>
        <v>5.125</v>
      </c>
      <c r="BQ119" s="33" t="s">
        <v>591</v>
      </c>
      <c r="BR119" s="33" t="s">
        <v>606</v>
      </c>
      <c r="BS119" s="33"/>
      <c r="BT119" s="32" t="s">
        <v>394</v>
      </c>
      <c r="BU119" s="32" t="s">
        <v>241</v>
      </c>
      <c r="BV119" s="32">
        <v>1400</v>
      </c>
      <c r="BW119" s="32" t="s">
        <v>459</v>
      </c>
      <c r="BX119" s="32" t="s">
        <v>460</v>
      </c>
      <c r="BY119" s="32">
        <v>9</v>
      </c>
      <c r="BZ119" s="33">
        <f t="shared" si="303"/>
        <v>3.25</v>
      </c>
      <c r="CA119" s="33">
        <f t="shared" si="304"/>
        <v>0.75</v>
      </c>
      <c r="CB119" s="33">
        <f t="shared" si="305"/>
        <v>113.20999999999998</v>
      </c>
      <c r="CC119" s="56">
        <f t="shared" si="277"/>
        <v>0.32957787481804945</v>
      </c>
      <c r="CD119" s="33">
        <f t="shared" si="486"/>
        <v>3.58</v>
      </c>
      <c r="CE119" s="33">
        <f t="shared" si="292"/>
        <v>1.08</v>
      </c>
      <c r="CF119" s="33">
        <f t="shared" si="306"/>
        <v>102.64999999999998</v>
      </c>
      <c r="CG119" s="33">
        <f t="shared" si="307"/>
        <v>3.58</v>
      </c>
      <c r="CH119" s="33">
        <f t="shared" si="293"/>
        <v>0.69099999999999984</v>
      </c>
      <c r="CI119" s="33">
        <f t="shared" si="445"/>
        <v>103.59199999999998</v>
      </c>
      <c r="CJ119" s="33">
        <f t="shared" si="278"/>
        <v>1.1749999999999998</v>
      </c>
      <c r="CK119" s="33">
        <f t="shared" si="279"/>
        <v>6.05</v>
      </c>
      <c r="CL119" s="33">
        <f t="shared" si="295"/>
        <v>5.5659999999999998</v>
      </c>
      <c r="CM119" s="33">
        <f t="shared" si="280"/>
        <v>0.69099999999999984</v>
      </c>
      <c r="CN119" s="33"/>
      <c r="CO119" s="32" t="str">
        <f t="shared" si="444"/>
        <v>No</v>
      </c>
      <c r="CP119" s="56">
        <f t="shared" si="282"/>
        <v>0.30157787481804943</v>
      </c>
    </row>
    <row r="120" spans="1:94" x14ac:dyDescent="0.2">
      <c r="A120" s="30">
        <v>46061</v>
      </c>
      <c r="B120" s="32" t="s">
        <v>67</v>
      </c>
      <c r="C120" s="32" t="s">
        <v>399</v>
      </c>
      <c r="D120" s="32" t="s">
        <v>80</v>
      </c>
      <c r="E120" s="33">
        <v>1.3</v>
      </c>
      <c r="F120" s="33" t="s">
        <v>59</v>
      </c>
      <c r="G120" s="33" t="s">
        <v>60</v>
      </c>
      <c r="H120" s="32" t="s">
        <v>400</v>
      </c>
      <c r="I120" s="32">
        <v>4</v>
      </c>
      <c r="J120" s="32">
        <v>4</v>
      </c>
      <c r="K120" s="39" t="s">
        <v>401</v>
      </c>
      <c r="L120" s="33">
        <v>3.5</v>
      </c>
      <c r="M120" s="35" t="s">
        <v>402</v>
      </c>
      <c r="N120" s="32" t="s">
        <v>4</v>
      </c>
      <c r="R120" s="33">
        <v>5.6</v>
      </c>
      <c r="S120" s="32">
        <v>1</v>
      </c>
      <c r="T120" s="33">
        <f t="shared" si="465"/>
        <v>19.600000000000001</v>
      </c>
      <c r="U120" s="33">
        <f t="shared" ref="U120:U121" si="512">-$L120+T120</f>
        <v>16.100000000000001</v>
      </c>
      <c r="V120" s="25">
        <f t="shared" ref="V120:V121" si="513">V119+U120</f>
        <v>137.96999999999997</v>
      </c>
      <c r="W120" s="25">
        <f t="shared" ref="W120:W121" si="514">L120+W119</f>
        <v>347</v>
      </c>
      <c r="X120" s="36">
        <f t="shared" ref="X120:X121" si="515">SUM(V120/W120)</f>
        <v>0.39760806916426505</v>
      </c>
      <c r="Y120" s="26">
        <f t="shared" ref="Y120:Y121" si="516">V120/100</f>
        <v>1.3796999999999997</v>
      </c>
      <c r="Z120" s="27">
        <f t="shared" ref="Z120:Z121" si="517">V120*100</f>
        <v>13796.999999999996</v>
      </c>
      <c r="AA120" s="32" t="s">
        <v>63</v>
      </c>
      <c r="AE120" s="33">
        <f t="shared" ref="AE120:AE121" si="518">MAX(AS120, AH120, BK120)</f>
        <v>5.6</v>
      </c>
      <c r="AH120" s="33">
        <v>5.43</v>
      </c>
      <c r="AR120" s="32" t="s">
        <v>48</v>
      </c>
      <c r="BG120" s="33">
        <f t="shared" si="249"/>
        <v>15.504999999999999</v>
      </c>
      <c r="BH120" s="33">
        <f t="shared" si="290"/>
        <v>5.0755999999999997</v>
      </c>
      <c r="BK120" s="33">
        <v>5.6</v>
      </c>
      <c r="BM120" s="32">
        <v>68</v>
      </c>
      <c r="BN120" s="32">
        <v>39</v>
      </c>
      <c r="BO120" s="44">
        <f t="shared" si="411"/>
        <v>0.57352941176470584</v>
      </c>
      <c r="BP120" s="33">
        <f t="shared" si="291"/>
        <v>19.599999999999998</v>
      </c>
      <c r="BQ120" s="33" t="s">
        <v>595</v>
      </c>
      <c r="BR120" s="33"/>
      <c r="BS120" s="33" t="s">
        <v>327</v>
      </c>
      <c r="BT120" s="32" t="s">
        <v>404</v>
      </c>
      <c r="BU120" s="32" t="s">
        <v>241</v>
      </c>
      <c r="BV120" s="32">
        <v>2020</v>
      </c>
      <c r="BW120" s="32" t="s">
        <v>491</v>
      </c>
      <c r="BX120" s="32" t="s">
        <v>684</v>
      </c>
      <c r="BY120" s="32">
        <v>8</v>
      </c>
      <c r="BZ120" s="33">
        <f t="shared" si="303"/>
        <v>19.600000000000001</v>
      </c>
      <c r="CA120" s="33">
        <f t="shared" si="304"/>
        <v>16.100000000000001</v>
      </c>
      <c r="CB120" s="33">
        <f t="shared" ref="CB120:CB121" si="519">CB119+CA120</f>
        <v>129.30999999999997</v>
      </c>
      <c r="CC120" s="56">
        <f t="shared" si="277"/>
        <v>0.37265129682997111</v>
      </c>
      <c r="CD120" s="33">
        <f t="shared" si="486"/>
        <v>17.760000000000002</v>
      </c>
      <c r="CE120" s="33">
        <f t="shared" ref="CE120:CE121" si="520">-$L120+CD120</f>
        <v>14.260000000000002</v>
      </c>
      <c r="CF120" s="33">
        <f t="shared" ref="CF120:CF121" si="521">CF119+CE120</f>
        <v>116.90999999999998</v>
      </c>
      <c r="CG120" s="33">
        <f t="shared" si="307"/>
        <v>17.760000000000002</v>
      </c>
      <c r="CH120" s="33">
        <f t="shared" ref="CH120:CH121" si="522">CM120</f>
        <v>14.384599999999999</v>
      </c>
      <c r="CI120" s="33">
        <f t="shared" si="445"/>
        <v>117.97659999999999</v>
      </c>
      <c r="CJ120" s="33">
        <f t="shared" si="278"/>
        <v>15.504999999999999</v>
      </c>
      <c r="CK120" s="33">
        <f t="shared" si="279"/>
        <v>14.004999999999999</v>
      </c>
      <c r="CL120" s="33">
        <f t="shared" ref="CL120:CL121" si="523">IF(CK120&gt;0, CK120*0.92, CK120)</f>
        <v>12.884599999999999</v>
      </c>
      <c r="CM120" s="33">
        <f t="shared" si="280"/>
        <v>14.384599999999999</v>
      </c>
      <c r="CN120" s="33"/>
      <c r="CO120" s="32" t="str">
        <f t="shared" si="444"/>
        <v>No</v>
      </c>
      <c r="CP120" s="56">
        <f t="shared" si="282"/>
        <v>0.3399902017291066</v>
      </c>
    </row>
    <row r="121" spans="1:94" x14ac:dyDescent="0.2">
      <c r="A121" s="30">
        <v>46061</v>
      </c>
      <c r="B121" s="32" t="s">
        <v>67</v>
      </c>
      <c r="C121" s="32" t="s">
        <v>399</v>
      </c>
      <c r="D121" s="32" t="s">
        <v>80</v>
      </c>
      <c r="E121" s="33">
        <v>1.3</v>
      </c>
      <c r="F121" s="33" t="s">
        <v>59</v>
      </c>
      <c r="G121" s="33" t="s">
        <v>60</v>
      </c>
      <c r="H121" s="32" t="s">
        <v>400</v>
      </c>
      <c r="I121" s="32">
        <v>4</v>
      </c>
      <c r="J121" s="32">
        <v>6</v>
      </c>
      <c r="K121" s="41" t="s">
        <v>403</v>
      </c>
      <c r="L121" s="33">
        <v>1.5</v>
      </c>
      <c r="M121" s="35" t="s">
        <v>402</v>
      </c>
      <c r="N121" s="32" t="s">
        <v>4</v>
      </c>
      <c r="R121" s="33">
        <v>6.5</v>
      </c>
      <c r="S121" s="32">
        <v>4</v>
      </c>
      <c r="T121" s="33" t="str">
        <f t="shared" si="465"/>
        <v>0.00</v>
      </c>
      <c r="U121" s="33">
        <f t="shared" si="512"/>
        <v>-1.5</v>
      </c>
      <c r="V121" s="25">
        <f t="shared" si="513"/>
        <v>136.46999999999997</v>
      </c>
      <c r="W121" s="25">
        <f t="shared" si="514"/>
        <v>348.5</v>
      </c>
      <c r="X121" s="36">
        <f t="shared" si="515"/>
        <v>0.39159253945480621</v>
      </c>
      <c r="Y121" s="26">
        <f t="shared" si="516"/>
        <v>1.3646999999999998</v>
      </c>
      <c r="Z121" s="27">
        <f t="shared" si="517"/>
        <v>13646.999999999996</v>
      </c>
      <c r="AA121" s="32" t="s">
        <v>61</v>
      </c>
      <c r="AE121" s="33">
        <f t="shared" si="518"/>
        <v>7</v>
      </c>
      <c r="AH121" s="33">
        <v>7</v>
      </c>
      <c r="AR121" s="32" t="s">
        <v>48</v>
      </c>
      <c r="BG121" s="33">
        <f t="shared" si="249"/>
        <v>9</v>
      </c>
      <c r="BH121" s="33">
        <f t="shared" si="290"/>
        <v>6.5200000000000005</v>
      </c>
      <c r="BK121" s="33">
        <v>6.5</v>
      </c>
      <c r="BM121" s="32">
        <v>68</v>
      </c>
      <c r="BN121" s="32">
        <v>39</v>
      </c>
      <c r="BO121" s="44">
        <f t="shared" si="411"/>
        <v>0.57352941176470584</v>
      </c>
      <c r="BP121" s="33">
        <f t="shared" si="291"/>
        <v>9.75</v>
      </c>
      <c r="BQ121" s="33" t="s">
        <v>595</v>
      </c>
      <c r="BR121" s="33"/>
      <c r="BS121" s="33" t="s">
        <v>328</v>
      </c>
      <c r="BT121" s="32" t="s">
        <v>404</v>
      </c>
      <c r="BU121" s="32" t="s">
        <v>241</v>
      </c>
      <c r="BV121" s="32">
        <v>2020</v>
      </c>
      <c r="BW121" s="32" t="s">
        <v>491</v>
      </c>
      <c r="BX121" s="32" t="s">
        <v>684</v>
      </c>
      <c r="BY121" s="32">
        <v>8</v>
      </c>
      <c r="BZ121" s="33" t="str">
        <f t="shared" si="303"/>
        <v>0.00</v>
      </c>
      <c r="CA121" s="33">
        <f t="shared" si="304"/>
        <v>-1.5</v>
      </c>
      <c r="CB121" s="33">
        <f t="shared" si="519"/>
        <v>127.80999999999997</v>
      </c>
      <c r="CC121" s="56">
        <f t="shared" si="277"/>
        <v>0.36674318507890952</v>
      </c>
      <c r="CD121" s="33" t="str">
        <f t="shared" si="486"/>
        <v>0.00</v>
      </c>
      <c r="CE121" s="33">
        <f t="shared" si="520"/>
        <v>-1.5</v>
      </c>
      <c r="CF121" s="33">
        <f t="shared" si="521"/>
        <v>115.40999999999998</v>
      </c>
      <c r="CG121" s="33" t="str">
        <f t="shared" si="307"/>
        <v>0.00</v>
      </c>
      <c r="CH121" s="33">
        <f t="shared" si="522"/>
        <v>-1.5</v>
      </c>
      <c r="CI121" s="33">
        <f t="shared" si="445"/>
        <v>116.47659999999999</v>
      </c>
      <c r="CJ121" s="33">
        <f t="shared" si="278"/>
        <v>-1.5</v>
      </c>
      <c r="CK121" s="33">
        <f t="shared" si="279"/>
        <v>14.004999999999999</v>
      </c>
      <c r="CL121" s="33">
        <f t="shared" si="523"/>
        <v>12.884599999999999</v>
      </c>
      <c r="CM121" s="33">
        <f t="shared" si="280"/>
        <v>-1.5</v>
      </c>
      <c r="CN121" s="33"/>
      <c r="CO121" s="32" t="str">
        <f t="shared" si="444"/>
        <v>No</v>
      </c>
      <c r="CP121" s="56">
        <f t="shared" si="282"/>
        <v>0.33422266857962696</v>
      </c>
    </row>
    <row r="122" spans="1:94" x14ac:dyDescent="0.2">
      <c r="A122" s="30">
        <v>46067</v>
      </c>
      <c r="B122" s="32" t="s">
        <v>67</v>
      </c>
      <c r="C122" s="32" t="s">
        <v>405</v>
      </c>
      <c r="D122" s="32" t="s">
        <v>65</v>
      </c>
      <c r="E122" s="33">
        <v>5.3</v>
      </c>
      <c r="F122" s="33" t="s">
        <v>59</v>
      </c>
      <c r="G122" s="33" t="s">
        <v>60</v>
      </c>
      <c r="H122" s="32" t="s">
        <v>70</v>
      </c>
      <c r="I122" s="32">
        <v>10</v>
      </c>
      <c r="J122" s="32">
        <v>3</v>
      </c>
      <c r="K122" s="34" t="s">
        <v>406</v>
      </c>
      <c r="L122" s="33">
        <v>2.5</v>
      </c>
      <c r="M122" s="35" t="s">
        <v>407</v>
      </c>
      <c r="N122" s="32" t="s">
        <v>4</v>
      </c>
      <c r="R122" s="33">
        <v>3.5</v>
      </c>
      <c r="S122" s="32">
        <v>3</v>
      </c>
      <c r="T122" s="33" t="str">
        <f t="shared" si="465"/>
        <v>0.00</v>
      </c>
      <c r="U122" s="33">
        <f t="shared" ref="U122" si="524">-$L122+T122</f>
        <v>-2.5</v>
      </c>
      <c r="V122" s="25">
        <f t="shared" ref="V122" si="525">V121+U122</f>
        <v>133.96999999999997</v>
      </c>
      <c r="W122" s="25">
        <f t="shared" ref="W122" si="526">L122+W121</f>
        <v>351</v>
      </c>
      <c r="X122" s="36">
        <f t="shared" ref="X122" si="527">SUM(V122/W122)</f>
        <v>0.38168091168091162</v>
      </c>
      <c r="Y122" s="26">
        <f t="shared" ref="Y122" si="528">V122/100</f>
        <v>1.3396999999999997</v>
      </c>
      <c r="Z122" s="27">
        <f t="shared" ref="Z122" si="529">V122*100</f>
        <v>13396.999999999996</v>
      </c>
      <c r="AA122" s="32" t="s">
        <v>61</v>
      </c>
      <c r="AE122" s="33">
        <f t="shared" ref="AE122" si="530">MAX(AS122, AH122, BK122)</f>
        <v>3.53</v>
      </c>
      <c r="AH122" s="33">
        <v>3.53</v>
      </c>
      <c r="AR122" s="32" t="s">
        <v>48</v>
      </c>
      <c r="BG122" s="33">
        <f t="shared" si="249"/>
        <v>6.3249999999999993</v>
      </c>
      <c r="BH122" s="33">
        <f t="shared" si="290"/>
        <v>3.3275999999999999</v>
      </c>
      <c r="BK122" s="33">
        <v>3.5</v>
      </c>
      <c r="BM122" s="32">
        <v>69</v>
      </c>
      <c r="BN122" s="32">
        <v>39</v>
      </c>
      <c r="BO122" s="44">
        <f t="shared" si="411"/>
        <v>0.56521739130434778</v>
      </c>
      <c r="BP122" s="33">
        <f t="shared" si="291"/>
        <v>8.75</v>
      </c>
      <c r="BQ122" s="33" t="s">
        <v>594</v>
      </c>
      <c r="BR122" s="33"/>
      <c r="BS122" s="33"/>
      <c r="BT122" s="32" t="s">
        <v>408</v>
      </c>
      <c r="BU122" s="32" t="s">
        <v>243</v>
      </c>
      <c r="BV122" s="32">
        <v>1400</v>
      </c>
      <c r="BW122" s="32" t="s">
        <v>435</v>
      </c>
      <c r="BX122" s="32" t="s">
        <v>460</v>
      </c>
      <c r="BY122" s="32">
        <v>10</v>
      </c>
      <c r="BZ122" s="33" t="str">
        <f t="shared" si="303"/>
        <v>0.00</v>
      </c>
      <c r="CA122" s="33">
        <f t="shared" ref="CA122" si="531">-$L122+BZ122</f>
        <v>-2.5</v>
      </c>
      <c r="CB122" s="33">
        <f t="shared" ref="CB122" si="532">CB121+CA122</f>
        <v>125.30999999999997</v>
      </c>
      <c r="CC122" s="56">
        <f t="shared" si="277"/>
        <v>0.35700854700854695</v>
      </c>
      <c r="CD122" s="33" t="str">
        <f t="shared" si="486"/>
        <v>0.00</v>
      </c>
      <c r="CE122" s="33">
        <f t="shared" ref="CE122" si="533">-$L122+CD122</f>
        <v>-2.5</v>
      </c>
      <c r="CF122" s="33">
        <f t="shared" ref="CF122" si="534">CF121+CE122</f>
        <v>112.90999999999998</v>
      </c>
      <c r="CG122" s="33" t="str">
        <f t="shared" si="307"/>
        <v>0.00</v>
      </c>
      <c r="CH122" s="33">
        <f t="shared" ref="CH122" si="535">CM122</f>
        <v>-2.5</v>
      </c>
      <c r="CI122" s="33">
        <f t="shared" ref="CI122" si="536">CI121+CH122</f>
        <v>113.97659999999999</v>
      </c>
      <c r="CJ122" s="33">
        <f t="shared" si="278"/>
        <v>-2.5</v>
      </c>
      <c r="CK122" s="33">
        <f t="shared" si="279"/>
        <v>-2.5</v>
      </c>
      <c r="CL122" s="33">
        <f t="shared" ref="CL122" si="537">IF(CK122&gt;0, CK122*0.92, CK122)</f>
        <v>-2.5</v>
      </c>
      <c r="CM122" s="33">
        <f t="shared" si="280"/>
        <v>-2.5</v>
      </c>
      <c r="CN122" s="33"/>
      <c r="CO122" s="32" t="str">
        <f t="shared" ref="CO122" si="538">IF(CF122&gt;CI122,"Yes","No")</f>
        <v>No</v>
      </c>
      <c r="CP122" s="56">
        <f t="shared" si="282"/>
        <v>0.32471965811965808</v>
      </c>
    </row>
    <row r="123" spans="1:94" ht="17" x14ac:dyDescent="0.2">
      <c r="A123" s="30">
        <v>46074</v>
      </c>
      <c r="B123" s="32" t="s">
        <v>67</v>
      </c>
      <c r="C123" s="32" t="s">
        <v>362</v>
      </c>
      <c r="D123" s="32" t="s">
        <v>65</v>
      </c>
      <c r="E123" s="33">
        <v>1.2</v>
      </c>
      <c r="F123" s="33" t="s">
        <v>59</v>
      </c>
      <c r="G123" s="33" t="s">
        <v>60</v>
      </c>
      <c r="H123" s="32" t="s">
        <v>64</v>
      </c>
      <c r="I123" s="32">
        <v>3</v>
      </c>
      <c r="J123" s="32">
        <v>2</v>
      </c>
      <c r="K123" s="32" t="s">
        <v>409</v>
      </c>
      <c r="L123" s="33">
        <v>3</v>
      </c>
      <c r="M123" s="35" t="s">
        <v>410</v>
      </c>
      <c r="N123" s="32" t="s">
        <v>4</v>
      </c>
      <c r="R123" s="33">
        <v>3.5</v>
      </c>
      <c r="S123" s="32" t="s">
        <v>62</v>
      </c>
      <c r="T123" s="33" t="str">
        <f t="shared" si="465"/>
        <v>0.00</v>
      </c>
      <c r="U123" s="33">
        <f t="shared" ref="U123:U124" si="539">-$L123+T123</f>
        <v>-3</v>
      </c>
      <c r="V123" s="25">
        <f t="shared" ref="V123:V124" si="540">V122+U123</f>
        <v>130.96999999999997</v>
      </c>
      <c r="W123" s="25">
        <f t="shared" ref="W123:W124" si="541">L123+W122</f>
        <v>354</v>
      </c>
      <c r="X123" s="36">
        <f t="shared" ref="X123:X124" si="542">SUM(V123/W123)</f>
        <v>0.36997175141242927</v>
      </c>
      <c r="Y123" s="26">
        <f t="shared" ref="Y123:Y124" si="543">V123/100</f>
        <v>1.3096999999999996</v>
      </c>
      <c r="Z123" s="27">
        <f t="shared" ref="Z123:Z124" si="544">V123*100</f>
        <v>13096.999999999996</v>
      </c>
      <c r="AA123" s="32" t="s">
        <v>61</v>
      </c>
      <c r="AE123" s="33">
        <f t="shared" ref="AE123:AE124" si="545">MAX(AS123, AH123, BK123)</f>
        <v>3.95</v>
      </c>
      <c r="AH123" s="33">
        <v>3.95</v>
      </c>
      <c r="AR123" s="32" t="s">
        <v>57</v>
      </c>
      <c r="AS123" s="33">
        <v>3.5</v>
      </c>
      <c r="BG123" s="33">
        <f t="shared" si="249"/>
        <v>8.8500000000000014</v>
      </c>
      <c r="BH123" s="33">
        <f t="shared" si="290"/>
        <v>3.7140000000000004</v>
      </c>
      <c r="BK123" s="33">
        <v>3.6</v>
      </c>
      <c r="BM123" s="32">
        <v>70</v>
      </c>
      <c r="BN123" s="32">
        <v>39</v>
      </c>
      <c r="BO123" s="44">
        <f t="shared" si="411"/>
        <v>0.55714285714285716</v>
      </c>
      <c r="BP123" s="33">
        <f t="shared" si="291"/>
        <v>10.5</v>
      </c>
      <c r="BQ123" s="33" t="s">
        <v>595</v>
      </c>
      <c r="BR123" s="33"/>
      <c r="BS123" s="33" t="s">
        <v>327</v>
      </c>
      <c r="BT123" s="32" t="s">
        <v>412</v>
      </c>
      <c r="BU123" s="45" t="s">
        <v>241</v>
      </c>
      <c r="BV123" s="32">
        <v>2000</v>
      </c>
      <c r="BW123" s="32" t="s">
        <v>435</v>
      </c>
      <c r="BX123" s="32" t="s">
        <v>460</v>
      </c>
      <c r="BY123" s="32">
        <v>7</v>
      </c>
      <c r="BZ123" s="33" t="str">
        <f t="shared" si="303"/>
        <v>0.00</v>
      </c>
      <c r="CA123" s="33">
        <f t="shared" ref="CA123:CA124" si="546">-$L123+BZ123</f>
        <v>-3</v>
      </c>
      <c r="CB123" s="33">
        <f t="shared" ref="CB123:CB124" si="547">CB122+CA123</f>
        <v>122.30999999999997</v>
      </c>
      <c r="CC123" s="56">
        <f t="shared" si="277"/>
        <v>0.3455084745762711</v>
      </c>
      <c r="CD123" s="33" t="str">
        <f t="shared" si="486"/>
        <v>0.00</v>
      </c>
      <c r="CE123" s="33">
        <f t="shared" ref="CE123:CE124" si="548">-$L123+CD123</f>
        <v>-3</v>
      </c>
      <c r="CF123" s="33">
        <f t="shared" ref="CF123:CF124" si="549">CF122+CE123</f>
        <v>109.90999999999998</v>
      </c>
      <c r="CG123" s="33" t="str">
        <f t="shared" si="307"/>
        <v>0.00</v>
      </c>
      <c r="CH123" s="33">
        <f t="shared" ref="CH123:CH124" si="550">CM123</f>
        <v>-3</v>
      </c>
      <c r="CI123" s="33">
        <f t="shared" ref="CI123:CI124" si="551">CI122+CH123</f>
        <v>110.97659999999999</v>
      </c>
      <c r="CJ123" s="33">
        <f t="shared" si="278"/>
        <v>-3</v>
      </c>
      <c r="CK123" s="33">
        <f t="shared" si="279"/>
        <v>-5</v>
      </c>
      <c r="CL123" s="33">
        <f t="shared" ref="CL123:CL124" si="552">IF(CK123&gt;0, CK123*0.92, CK123)</f>
        <v>-5</v>
      </c>
      <c r="CM123" s="33">
        <f t="shared" si="280"/>
        <v>-3</v>
      </c>
      <c r="CN123" s="33"/>
      <c r="CO123" s="32" t="str">
        <f t="shared" ref="CO123:CO124" si="553">IF(CF123&gt;CI123,"Yes","No")</f>
        <v>No</v>
      </c>
      <c r="CP123" s="56">
        <f t="shared" si="282"/>
        <v>0.31349322033898303</v>
      </c>
    </row>
    <row r="124" spans="1:94" ht="17" x14ac:dyDescent="0.2">
      <c r="A124" s="30">
        <v>46074</v>
      </c>
      <c r="B124" s="32" t="s">
        <v>67</v>
      </c>
      <c r="C124" s="32" t="s">
        <v>362</v>
      </c>
      <c r="D124" s="32" t="s">
        <v>65</v>
      </c>
      <c r="E124" s="33">
        <v>1.2</v>
      </c>
      <c r="F124" s="33" t="s">
        <v>59</v>
      </c>
      <c r="G124" s="33" t="s">
        <v>60</v>
      </c>
      <c r="H124" s="32" t="s">
        <v>64</v>
      </c>
      <c r="I124" s="32">
        <v>3</v>
      </c>
      <c r="J124" s="32">
        <v>4</v>
      </c>
      <c r="K124" s="32" t="s">
        <v>411</v>
      </c>
      <c r="L124" s="33">
        <v>2</v>
      </c>
      <c r="M124" s="35" t="s">
        <v>410</v>
      </c>
      <c r="N124" s="32" t="s">
        <v>4</v>
      </c>
      <c r="R124" s="33">
        <v>2.4500000000000002</v>
      </c>
      <c r="S124" s="32" t="s">
        <v>62</v>
      </c>
      <c r="T124" s="33" t="str">
        <f t="shared" si="465"/>
        <v>0.00</v>
      </c>
      <c r="U124" s="33">
        <f t="shared" si="539"/>
        <v>-2</v>
      </c>
      <c r="V124" s="25">
        <f t="shared" si="540"/>
        <v>128.96999999999997</v>
      </c>
      <c r="W124" s="25">
        <f t="shared" si="541"/>
        <v>356</v>
      </c>
      <c r="X124" s="36">
        <f t="shared" si="542"/>
        <v>0.36227528089887634</v>
      </c>
      <c r="Y124" s="26">
        <f t="shared" si="543"/>
        <v>1.2896999999999996</v>
      </c>
      <c r="Z124" s="27">
        <f t="shared" si="544"/>
        <v>12896.999999999996</v>
      </c>
      <c r="AA124" s="32" t="s">
        <v>61</v>
      </c>
      <c r="AE124" s="33">
        <f t="shared" si="545"/>
        <v>2.83</v>
      </c>
      <c r="AH124" s="33">
        <v>2.83</v>
      </c>
      <c r="AR124" s="32" t="s">
        <v>48</v>
      </c>
      <c r="BG124" s="33">
        <f t="shared" si="249"/>
        <v>3.66</v>
      </c>
      <c r="BH124" s="33">
        <f t="shared" si="290"/>
        <v>2.6836000000000002</v>
      </c>
      <c r="BK124" s="33">
        <v>2.4500000000000002</v>
      </c>
      <c r="BM124" s="32">
        <v>70</v>
      </c>
      <c r="BN124" s="32">
        <v>39</v>
      </c>
      <c r="BO124" s="44">
        <f t="shared" si="411"/>
        <v>0.55714285714285716</v>
      </c>
      <c r="BP124" s="33">
        <f t="shared" si="291"/>
        <v>4.9000000000000004</v>
      </c>
      <c r="BQ124" s="33" t="s">
        <v>595</v>
      </c>
      <c r="BR124" s="33"/>
      <c r="BS124" s="33" t="s">
        <v>328</v>
      </c>
      <c r="BT124" s="32" t="s">
        <v>412</v>
      </c>
      <c r="BU124" s="45" t="s">
        <v>241</v>
      </c>
      <c r="BV124" s="32">
        <v>2000</v>
      </c>
      <c r="BW124" s="32" t="s">
        <v>435</v>
      </c>
      <c r="BX124" s="32" t="s">
        <v>460</v>
      </c>
      <c r="BY124" s="32">
        <v>7</v>
      </c>
      <c r="BZ124" s="33" t="str">
        <f t="shared" si="303"/>
        <v>0.00</v>
      </c>
      <c r="CA124" s="33">
        <f t="shared" si="546"/>
        <v>-2</v>
      </c>
      <c r="CB124" s="33">
        <f t="shared" si="547"/>
        <v>120.30999999999997</v>
      </c>
      <c r="CC124" s="56">
        <f t="shared" si="277"/>
        <v>0.3379494382022471</v>
      </c>
      <c r="CD124" s="33" t="str">
        <f t="shared" si="486"/>
        <v>0.00</v>
      </c>
      <c r="CE124" s="33">
        <f t="shared" si="548"/>
        <v>-2</v>
      </c>
      <c r="CF124" s="33">
        <f t="shared" si="549"/>
        <v>107.90999999999998</v>
      </c>
      <c r="CG124" s="33" t="str">
        <f t="shared" si="307"/>
        <v>0.00</v>
      </c>
      <c r="CH124" s="33">
        <f t="shared" si="550"/>
        <v>-2</v>
      </c>
      <c r="CI124" s="33">
        <f t="shared" si="551"/>
        <v>108.97659999999999</v>
      </c>
      <c r="CJ124" s="33">
        <f t="shared" si="278"/>
        <v>-2</v>
      </c>
      <c r="CK124" s="33">
        <f t="shared" si="279"/>
        <v>-5</v>
      </c>
      <c r="CL124" s="33">
        <f t="shared" si="552"/>
        <v>-5</v>
      </c>
      <c r="CM124" s="33">
        <f t="shared" si="280"/>
        <v>-2</v>
      </c>
      <c r="CN124" s="33"/>
      <c r="CO124" s="32" t="str">
        <f t="shared" si="553"/>
        <v>No</v>
      </c>
      <c r="CP124" s="56">
        <f t="shared" si="282"/>
        <v>0.30611404494382022</v>
      </c>
    </row>
    <row r="125" spans="1:94" x14ac:dyDescent="0.2">
      <c r="A125" s="30">
        <v>46074</v>
      </c>
      <c r="B125" s="32" t="s">
        <v>67</v>
      </c>
      <c r="C125" s="32" t="s">
        <v>362</v>
      </c>
      <c r="D125" s="32" t="s">
        <v>65</v>
      </c>
      <c r="E125" s="33">
        <v>1.55</v>
      </c>
      <c r="F125" s="33" t="s">
        <v>59</v>
      </c>
      <c r="G125" s="33" t="s">
        <v>60</v>
      </c>
      <c r="H125" s="32" t="s">
        <v>64</v>
      </c>
      <c r="I125" s="32">
        <v>4</v>
      </c>
      <c r="J125" s="32">
        <v>3</v>
      </c>
      <c r="K125" s="32" t="s">
        <v>413</v>
      </c>
      <c r="L125" s="33">
        <v>3</v>
      </c>
      <c r="M125" s="35" t="s">
        <v>415</v>
      </c>
      <c r="N125" s="32" t="s">
        <v>4</v>
      </c>
      <c r="R125" s="33">
        <v>5</v>
      </c>
      <c r="S125" s="32" t="s">
        <v>62</v>
      </c>
      <c r="T125" s="33" t="str">
        <f t="shared" si="465"/>
        <v>0.00</v>
      </c>
      <c r="U125" s="33">
        <f t="shared" ref="U125:U126" si="554">-$L125+T125</f>
        <v>-3</v>
      </c>
      <c r="V125" s="25">
        <f t="shared" ref="V125:V126" si="555">V124+U125</f>
        <v>125.96999999999997</v>
      </c>
      <c r="W125" s="25">
        <f t="shared" ref="W125:W126" si="556">L125+W124</f>
        <v>359</v>
      </c>
      <c r="X125" s="36">
        <f t="shared" ref="X125:X126" si="557">SUM(V125/W125)</f>
        <v>0.35089136490250689</v>
      </c>
      <c r="Y125" s="26">
        <f t="shared" ref="Y125:Y126" si="558">V125/100</f>
        <v>1.2596999999999996</v>
      </c>
      <c r="Z125" s="27">
        <f t="shared" ref="Z125:Z126" si="559">V125*100</f>
        <v>12596.999999999996</v>
      </c>
      <c r="AA125" s="32" t="s">
        <v>61</v>
      </c>
      <c r="AE125" s="33">
        <f t="shared" ref="AE125:AE126" si="560">MAX(AS125, AH125, BK125)</f>
        <v>7.22</v>
      </c>
      <c r="AH125" s="33">
        <v>7.22</v>
      </c>
      <c r="AR125" s="32" t="s">
        <v>57</v>
      </c>
      <c r="AS125" s="33">
        <v>5</v>
      </c>
      <c r="BG125" s="33">
        <f t="shared" si="249"/>
        <v>18.66</v>
      </c>
      <c r="BH125" s="33">
        <f t="shared" si="290"/>
        <v>6.7224000000000004</v>
      </c>
      <c r="BK125" s="33">
        <v>5.3</v>
      </c>
      <c r="BM125" s="32">
        <v>71</v>
      </c>
      <c r="BN125" s="32">
        <v>39</v>
      </c>
      <c r="BO125" s="44">
        <f t="shared" si="411"/>
        <v>0.54929577464788737</v>
      </c>
      <c r="BP125" s="33">
        <f t="shared" si="291"/>
        <v>15</v>
      </c>
      <c r="BQ125" s="33" t="s">
        <v>595</v>
      </c>
      <c r="BR125" s="33"/>
      <c r="BS125" s="33" t="s">
        <v>327</v>
      </c>
      <c r="BT125" s="32" t="s">
        <v>417</v>
      </c>
      <c r="BU125" s="32" t="s">
        <v>246</v>
      </c>
      <c r="BV125" s="32">
        <v>1800</v>
      </c>
      <c r="BW125" s="32" t="s">
        <v>435</v>
      </c>
      <c r="BX125" s="32" t="s">
        <v>460</v>
      </c>
      <c r="BY125" s="32">
        <v>13</v>
      </c>
      <c r="BZ125" s="33" t="str">
        <f t="shared" si="303"/>
        <v>0.00</v>
      </c>
      <c r="CA125" s="33">
        <f t="shared" ref="CA125:CA126" si="561">-$L125+BZ125</f>
        <v>-3</v>
      </c>
      <c r="CB125" s="33">
        <f t="shared" ref="CB125:CB126" si="562">CB124+CA125</f>
        <v>117.30999999999997</v>
      </c>
      <c r="CC125" s="56">
        <f t="shared" si="277"/>
        <v>0.3267688022284122</v>
      </c>
      <c r="CD125" s="33" t="str">
        <f t="shared" si="486"/>
        <v>0.00</v>
      </c>
      <c r="CE125" s="33">
        <f t="shared" ref="CE125:CE126" si="563">-$L125+CD125</f>
        <v>-3</v>
      </c>
      <c r="CF125" s="33">
        <f t="shared" ref="CF125:CF126" si="564">CF124+CE125</f>
        <v>104.90999999999998</v>
      </c>
      <c r="CG125" s="33" t="str">
        <f t="shared" si="307"/>
        <v>0.00</v>
      </c>
      <c r="CH125" s="33">
        <f t="shared" ref="CH125:CH126" si="565">CM125</f>
        <v>-3</v>
      </c>
      <c r="CI125" s="33">
        <f t="shared" ref="CI125:CI126" si="566">CI124+CH125</f>
        <v>105.97659999999999</v>
      </c>
      <c r="CJ125" s="33">
        <f t="shared" si="278"/>
        <v>-3</v>
      </c>
      <c r="CK125" s="33">
        <f t="shared" si="279"/>
        <v>5.0399999999999991</v>
      </c>
      <c r="CL125" s="33">
        <f t="shared" ref="CL125:CL126" si="567">IF(CK125&gt;0, CK125*0.92, CK125)</f>
        <v>4.6367999999999991</v>
      </c>
      <c r="CM125" s="33">
        <f t="shared" si="280"/>
        <v>-3</v>
      </c>
      <c r="CN125" s="33"/>
      <c r="CO125" s="32" t="str">
        <f t="shared" ref="CO125:CO126" si="568">IF(CF125&gt;CI125,"Yes","No")</f>
        <v>No</v>
      </c>
      <c r="CP125" s="56">
        <f t="shared" si="282"/>
        <v>0.29519944289693589</v>
      </c>
    </row>
    <row r="126" spans="1:94" x14ac:dyDescent="0.2">
      <c r="A126" s="30">
        <v>46074</v>
      </c>
      <c r="B126" s="32" t="s">
        <v>67</v>
      </c>
      <c r="C126" s="32" t="s">
        <v>362</v>
      </c>
      <c r="D126" s="32" t="s">
        <v>65</v>
      </c>
      <c r="E126" s="33">
        <v>1.55</v>
      </c>
      <c r="F126" s="33" t="s">
        <v>59</v>
      </c>
      <c r="G126" s="33" t="s">
        <v>60</v>
      </c>
      <c r="H126" s="32" t="s">
        <v>64</v>
      </c>
      <c r="I126" s="32">
        <v>4</v>
      </c>
      <c r="J126" s="32">
        <v>4</v>
      </c>
      <c r="K126" s="39" t="s">
        <v>414</v>
      </c>
      <c r="L126" s="33">
        <v>2</v>
      </c>
      <c r="M126" s="35" t="s">
        <v>415</v>
      </c>
      <c r="N126" s="32" t="s">
        <v>4</v>
      </c>
      <c r="R126" s="33">
        <v>4.5</v>
      </c>
      <c r="S126" s="32">
        <v>1</v>
      </c>
      <c r="T126" s="33">
        <f t="shared" si="465"/>
        <v>9</v>
      </c>
      <c r="U126" s="33">
        <f t="shared" si="554"/>
        <v>7</v>
      </c>
      <c r="V126" s="25">
        <f t="shared" si="555"/>
        <v>132.96999999999997</v>
      </c>
      <c r="W126" s="25">
        <f t="shared" si="556"/>
        <v>361</v>
      </c>
      <c r="X126" s="36">
        <f t="shared" si="557"/>
        <v>0.36833795013850407</v>
      </c>
      <c r="Y126" s="26">
        <f t="shared" si="558"/>
        <v>1.3296999999999997</v>
      </c>
      <c r="Z126" s="27">
        <f t="shared" si="559"/>
        <v>13296.999999999996</v>
      </c>
      <c r="AA126" s="32" t="s">
        <v>63</v>
      </c>
      <c r="AE126" s="33">
        <f t="shared" si="560"/>
        <v>5.0199999999999996</v>
      </c>
      <c r="AH126" s="33">
        <v>5.0199999999999996</v>
      </c>
      <c r="AR126" s="32" t="s">
        <v>48</v>
      </c>
      <c r="BG126" s="33">
        <f t="shared" si="249"/>
        <v>8.0399999999999991</v>
      </c>
      <c r="BH126" s="33">
        <f t="shared" si="290"/>
        <v>4.6983999999999995</v>
      </c>
      <c r="BK126" s="33">
        <v>4.5</v>
      </c>
      <c r="BM126" s="32">
        <v>71</v>
      </c>
      <c r="BN126" s="32">
        <v>40</v>
      </c>
      <c r="BO126" s="44">
        <f t="shared" si="411"/>
        <v>0.56338028169014087</v>
      </c>
      <c r="BP126" s="33">
        <f t="shared" si="291"/>
        <v>9</v>
      </c>
      <c r="BQ126" s="33" t="s">
        <v>595</v>
      </c>
      <c r="BR126" s="33"/>
      <c r="BS126" s="33" t="s">
        <v>328</v>
      </c>
      <c r="BT126" s="32" t="s">
        <v>417</v>
      </c>
      <c r="BU126" s="32" t="s">
        <v>246</v>
      </c>
      <c r="BV126" s="32">
        <v>1800</v>
      </c>
      <c r="BW126" s="32" t="s">
        <v>435</v>
      </c>
      <c r="BX126" s="32" t="s">
        <v>460</v>
      </c>
      <c r="BY126" s="32">
        <v>13</v>
      </c>
      <c r="BZ126" s="33">
        <f t="shared" si="303"/>
        <v>9</v>
      </c>
      <c r="CA126" s="33">
        <f t="shared" si="561"/>
        <v>7</v>
      </c>
      <c r="CB126" s="33">
        <f t="shared" si="562"/>
        <v>124.30999999999997</v>
      </c>
      <c r="CC126" s="56">
        <f t="shared" si="277"/>
        <v>0.34434903047091403</v>
      </c>
      <c r="CD126" s="33">
        <f t="shared" si="486"/>
        <v>9.4</v>
      </c>
      <c r="CE126" s="33">
        <f t="shared" si="563"/>
        <v>7.4</v>
      </c>
      <c r="CF126" s="33">
        <f t="shared" si="564"/>
        <v>112.30999999999999</v>
      </c>
      <c r="CG126" s="33">
        <f t="shared" si="307"/>
        <v>9.4</v>
      </c>
      <c r="CH126" s="33">
        <f t="shared" si="565"/>
        <v>7.6367999999999991</v>
      </c>
      <c r="CI126" s="33">
        <f t="shared" si="566"/>
        <v>113.61339999999998</v>
      </c>
      <c r="CJ126" s="33">
        <f t="shared" si="278"/>
        <v>8.0399999999999991</v>
      </c>
      <c r="CK126" s="33">
        <f t="shared" si="279"/>
        <v>5.0399999999999991</v>
      </c>
      <c r="CL126" s="33">
        <f t="shared" si="567"/>
        <v>4.6367999999999991</v>
      </c>
      <c r="CM126" s="33">
        <f t="shared" si="280"/>
        <v>7.6367999999999991</v>
      </c>
      <c r="CN126" s="33"/>
      <c r="CO126" s="32" t="str">
        <f t="shared" si="568"/>
        <v>No</v>
      </c>
      <c r="CP126" s="56">
        <f t="shared" si="282"/>
        <v>0.31471855955678668</v>
      </c>
    </row>
    <row r="127" spans="1:94" x14ac:dyDescent="0.2">
      <c r="A127" s="30">
        <v>46074</v>
      </c>
      <c r="B127" s="32" t="s">
        <v>67</v>
      </c>
      <c r="C127" s="32" t="s">
        <v>362</v>
      </c>
      <c r="D127" s="32" t="s">
        <v>65</v>
      </c>
      <c r="E127" s="33">
        <v>3.05</v>
      </c>
      <c r="F127" s="33" t="s">
        <v>59</v>
      </c>
      <c r="G127" s="33" t="s">
        <v>60</v>
      </c>
      <c r="H127" s="32" t="s">
        <v>64</v>
      </c>
      <c r="I127" s="32">
        <v>6</v>
      </c>
      <c r="J127" s="32">
        <v>5</v>
      </c>
      <c r="K127" s="34" t="s">
        <v>187</v>
      </c>
      <c r="L127" s="33">
        <v>2.5</v>
      </c>
      <c r="M127" s="35" t="s">
        <v>416</v>
      </c>
      <c r="N127" s="32" t="s">
        <v>4</v>
      </c>
      <c r="R127" s="33">
        <v>3</v>
      </c>
      <c r="S127" s="32">
        <v>3</v>
      </c>
      <c r="T127" s="33" t="str">
        <f t="shared" si="465"/>
        <v>0.00</v>
      </c>
      <c r="U127" s="33">
        <f t="shared" ref="U127" si="569">-$L127+T127</f>
        <v>-2.5</v>
      </c>
      <c r="V127" s="25">
        <f t="shared" ref="V127" si="570">V126+U127</f>
        <v>130.46999999999997</v>
      </c>
      <c r="W127" s="25">
        <f t="shared" ref="W127" si="571">L127+W126</f>
        <v>363.5</v>
      </c>
      <c r="X127" s="36">
        <f t="shared" ref="X127" si="572">SUM(V127/W127)</f>
        <v>0.35892709766162301</v>
      </c>
      <c r="Y127" s="26">
        <f t="shared" ref="Y127" si="573">V127/100</f>
        <v>1.3046999999999997</v>
      </c>
      <c r="Z127" s="27">
        <f t="shared" ref="Z127" si="574">V127*100</f>
        <v>13046.999999999996</v>
      </c>
      <c r="AA127" s="32" t="s">
        <v>61</v>
      </c>
      <c r="AE127" s="33">
        <f t="shared" ref="AE127" si="575">MAX(AS127, AH127, BK127)</f>
        <v>3.17</v>
      </c>
      <c r="AH127" s="33">
        <v>3.17</v>
      </c>
      <c r="AR127" s="32" t="s">
        <v>48</v>
      </c>
      <c r="BG127" s="33">
        <f t="shared" si="249"/>
        <v>5.4249999999999998</v>
      </c>
      <c r="BH127" s="33">
        <f t="shared" si="290"/>
        <v>2.9964</v>
      </c>
      <c r="BK127" s="33">
        <v>3</v>
      </c>
      <c r="BM127" s="32">
        <v>72</v>
      </c>
      <c r="BN127" s="32">
        <v>40</v>
      </c>
      <c r="BO127" s="44">
        <f t="shared" si="411"/>
        <v>0.55555555555555558</v>
      </c>
      <c r="BP127" s="33">
        <f t="shared" si="291"/>
        <v>7.5</v>
      </c>
      <c r="BQ127" s="33" t="s">
        <v>594</v>
      </c>
      <c r="BR127" s="33"/>
      <c r="BS127" s="33"/>
      <c r="BT127" s="32" t="s">
        <v>418</v>
      </c>
      <c r="BU127" s="32" t="s">
        <v>243</v>
      </c>
      <c r="BV127" s="32">
        <v>1400</v>
      </c>
      <c r="BW127" s="32" t="s">
        <v>435</v>
      </c>
      <c r="BX127" s="32" t="s">
        <v>460</v>
      </c>
      <c r="BY127" s="32">
        <v>9</v>
      </c>
      <c r="BZ127" s="33" t="str">
        <f t="shared" si="303"/>
        <v>0.00</v>
      </c>
      <c r="CA127" s="33">
        <f t="shared" ref="CA127" si="576">-$L127+BZ127</f>
        <v>-2.5</v>
      </c>
      <c r="CB127" s="33">
        <f t="shared" ref="CB127" si="577">CB126+CA127</f>
        <v>121.80999999999997</v>
      </c>
      <c r="CC127" s="56">
        <f t="shared" si="277"/>
        <v>0.33510316368638232</v>
      </c>
      <c r="CD127" s="33" t="str">
        <f t="shared" si="486"/>
        <v>0.00</v>
      </c>
      <c r="CE127" s="33">
        <f t="shared" ref="CE127" si="578">-$L127+CD127</f>
        <v>-2.5</v>
      </c>
      <c r="CF127" s="33">
        <f t="shared" ref="CF127" si="579">CF126+CE127</f>
        <v>109.80999999999999</v>
      </c>
      <c r="CG127" s="33" t="str">
        <f t="shared" si="307"/>
        <v>0.00</v>
      </c>
      <c r="CH127" s="33">
        <f t="shared" ref="CH127" si="580">CM127</f>
        <v>-2.5</v>
      </c>
      <c r="CI127" s="33">
        <f t="shared" ref="CI127" si="581">CI126+CH127</f>
        <v>111.11339999999998</v>
      </c>
      <c r="CJ127" s="33">
        <f t="shared" si="278"/>
        <v>-2.5</v>
      </c>
      <c r="CK127" s="33">
        <f t="shared" si="279"/>
        <v>-2.5</v>
      </c>
      <c r="CL127" s="33">
        <f t="shared" ref="CL127" si="582">IF(CK127&gt;0, CK127*0.92, CK127)</f>
        <v>-2.5</v>
      </c>
      <c r="CM127" s="33">
        <f t="shared" si="280"/>
        <v>-2.5</v>
      </c>
      <c r="CN127" s="33"/>
      <c r="CO127" s="32" t="str">
        <f t="shared" ref="CO127" si="583">IF(CF127&gt;CI127,"Yes","No")</f>
        <v>No</v>
      </c>
      <c r="CP127" s="56">
        <f t="shared" si="282"/>
        <v>0.30567647867950476</v>
      </c>
    </row>
    <row r="128" spans="1:94" x14ac:dyDescent="0.2">
      <c r="A128" s="30">
        <v>46074</v>
      </c>
      <c r="B128" s="32" t="s">
        <v>67</v>
      </c>
      <c r="C128" s="32" t="s">
        <v>362</v>
      </c>
      <c r="D128" s="32" t="s">
        <v>65</v>
      </c>
      <c r="E128" s="33">
        <v>4.3499999999999996</v>
      </c>
      <c r="F128" s="33" t="s">
        <v>59</v>
      </c>
      <c r="G128" s="33" t="s">
        <v>60</v>
      </c>
      <c r="H128" s="32" t="s">
        <v>73</v>
      </c>
      <c r="I128" s="32">
        <v>8</v>
      </c>
      <c r="J128" s="32">
        <v>1</v>
      </c>
      <c r="K128" s="34" t="s">
        <v>419</v>
      </c>
      <c r="L128" s="33">
        <v>2.5</v>
      </c>
      <c r="M128" s="35" t="s">
        <v>420</v>
      </c>
      <c r="N128" s="32" t="s">
        <v>4</v>
      </c>
      <c r="R128" s="33">
        <v>3.1</v>
      </c>
      <c r="S128" s="32">
        <v>3</v>
      </c>
      <c r="T128" s="33" t="str">
        <f t="shared" si="465"/>
        <v>0.00</v>
      </c>
      <c r="U128" s="33">
        <f t="shared" ref="U128" si="584">-$L128+T128</f>
        <v>-2.5</v>
      </c>
      <c r="V128" s="25">
        <f t="shared" ref="V128" si="585">V127+U128</f>
        <v>127.96999999999997</v>
      </c>
      <c r="W128" s="25">
        <f t="shared" ref="W128" si="586">L128+W127</f>
        <v>366</v>
      </c>
      <c r="X128" s="36">
        <f t="shared" ref="X128" si="587">SUM(V128/W128)</f>
        <v>0.34964480874316933</v>
      </c>
      <c r="Y128" s="26">
        <f t="shared" ref="Y128" si="588">V128/100</f>
        <v>1.2796999999999996</v>
      </c>
      <c r="Z128" s="27">
        <f t="shared" ref="Z128" si="589">V128*100</f>
        <v>12796.999999999996</v>
      </c>
      <c r="AA128" s="32" t="s">
        <v>61</v>
      </c>
      <c r="AE128" s="33">
        <f t="shared" ref="AE128" si="590">MAX(AS128, AH128, BK128)</f>
        <v>3.35</v>
      </c>
      <c r="AH128" s="33">
        <v>3.35</v>
      </c>
      <c r="AR128" s="32" t="s">
        <v>48</v>
      </c>
      <c r="BG128" s="33">
        <f t="shared" si="249"/>
        <v>5.875</v>
      </c>
      <c r="BH128" s="33">
        <f t="shared" si="290"/>
        <v>3.1620000000000004</v>
      </c>
      <c r="BK128" s="33">
        <v>3.1</v>
      </c>
      <c r="BM128" s="32">
        <v>73</v>
      </c>
      <c r="BN128" s="32">
        <v>40</v>
      </c>
      <c r="BO128" s="44">
        <f t="shared" si="411"/>
        <v>0.54794520547945202</v>
      </c>
      <c r="BP128" s="33">
        <f t="shared" si="291"/>
        <v>7.75</v>
      </c>
      <c r="BQ128" s="33" t="s">
        <v>594</v>
      </c>
      <c r="BR128" s="33"/>
      <c r="BS128" s="33"/>
      <c r="BT128" s="32" t="s">
        <v>421</v>
      </c>
      <c r="BU128" s="32" t="s">
        <v>246</v>
      </c>
      <c r="BV128" s="32">
        <v>1400</v>
      </c>
      <c r="BW128" s="32" t="s">
        <v>459</v>
      </c>
      <c r="BX128" s="32" t="s">
        <v>460</v>
      </c>
      <c r="BY128" s="32">
        <v>7</v>
      </c>
      <c r="BZ128" s="33" t="str">
        <f t="shared" si="303"/>
        <v>0.00</v>
      </c>
      <c r="CA128" s="33">
        <f t="shared" ref="CA128" si="591">-$L128+BZ128</f>
        <v>-2.5</v>
      </c>
      <c r="CB128" s="33">
        <f t="shared" ref="CB128" si="592">CB127+CA128</f>
        <v>119.30999999999997</v>
      </c>
      <c r="CC128" s="56">
        <f t="shared" si="277"/>
        <v>0.32598360655737696</v>
      </c>
      <c r="CD128" s="33" t="str">
        <f t="shared" si="486"/>
        <v>0.00</v>
      </c>
      <c r="CE128" s="33">
        <f t="shared" ref="CE128" si="593">-$L128+CD128</f>
        <v>-2.5</v>
      </c>
      <c r="CF128" s="33">
        <f t="shared" ref="CF128" si="594">CF127+CE128</f>
        <v>107.30999999999999</v>
      </c>
      <c r="CG128" s="33" t="str">
        <f t="shared" si="307"/>
        <v>0.00</v>
      </c>
      <c r="CH128" s="33">
        <f t="shared" ref="CH128" si="595">CM128</f>
        <v>-2.5</v>
      </c>
      <c r="CI128" s="33">
        <f t="shared" ref="CI128" si="596">CI127+CH128</f>
        <v>108.61339999999998</v>
      </c>
      <c r="CJ128" s="33">
        <f t="shared" si="278"/>
        <v>-2.5</v>
      </c>
      <c r="CK128" s="33">
        <f t="shared" si="279"/>
        <v>-2.5</v>
      </c>
      <c r="CL128" s="33">
        <f t="shared" ref="CL128" si="597">IF(CK128&gt;0, CK128*0.92, CK128)</f>
        <v>-2.5</v>
      </c>
      <c r="CM128" s="33">
        <f t="shared" si="280"/>
        <v>-2.5</v>
      </c>
      <c r="CN128" s="33"/>
      <c r="CO128" s="32" t="str">
        <f t="shared" ref="CO128" si="598">IF(CF128&gt;CI128,"Yes","No")</f>
        <v>No</v>
      </c>
      <c r="CP128" s="56">
        <f t="shared" si="282"/>
        <v>0.29675792349726771</v>
      </c>
    </row>
    <row r="129" spans="1:94" x14ac:dyDescent="0.2">
      <c r="A129" s="30">
        <v>46074</v>
      </c>
      <c r="B129" s="32" t="s">
        <v>67</v>
      </c>
      <c r="C129" s="32" t="s">
        <v>362</v>
      </c>
      <c r="D129" s="32" t="s">
        <v>65</v>
      </c>
      <c r="E129" s="33">
        <v>5.15</v>
      </c>
      <c r="F129" s="33" t="s">
        <v>59</v>
      </c>
      <c r="G129" s="33" t="s">
        <v>60</v>
      </c>
      <c r="H129" s="32" t="s">
        <v>73</v>
      </c>
      <c r="I129" s="32">
        <v>9</v>
      </c>
      <c r="J129" s="32">
        <v>1</v>
      </c>
      <c r="K129" s="40" t="s">
        <v>422</v>
      </c>
      <c r="L129" s="33">
        <v>7.5</v>
      </c>
      <c r="M129" s="35" t="s">
        <v>423</v>
      </c>
      <c r="N129" s="32" t="s">
        <v>4</v>
      </c>
      <c r="R129" s="33">
        <v>2.2000000000000002</v>
      </c>
      <c r="S129" s="32">
        <v>2</v>
      </c>
      <c r="T129" s="33" t="str">
        <f t="shared" si="465"/>
        <v>0.00</v>
      </c>
      <c r="U129" s="33">
        <f t="shared" ref="U129" si="599">-$L129+T129</f>
        <v>-7.5</v>
      </c>
      <c r="V129" s="25">
        <f t="shared" ref="V129" si="600">V128+U129</f>
        <v>120.46999999999997</v>
      </c>
      <c r="W129" s="25">
        <f t="shared" ref="W129" si="601">L129+W128</f>
        <v>373.5</v>
      </c>
      <c r="X129" s="36">
        <f t="shared" ref="X129" si="602">SUM(V129/W129)</f>
        <v>0.32254350736278437</v>
      </c>
      <c r="Y129" s="26">
        <f t="shared" ref="Y129" si="603">V129/100</f>
        <v>1.2046999999999997</v>
      </c>
      <c r="Z129" s="27">
        <f t="shared" ref="Z129" si="604">V129*100</f>
        <v>12046.999999999996</v>
      </c>
      <c r="AA129" s="32" t="s">
        <v>61</v>
      </c>
      <c r="AE129" s="33">
        <f t="shared" ref="AE129" si="605">MAX(AS129, AH129, BK129)</f>
        <v>2.5</v>
      </c>
      <c r="AH129" s="33">
        <v>2.44</v>
      </c>
      <c r="AR129" s="32" t="s">
        <v>57</v>
      </c>
      <c r="AS129" s="33">
        <v>2.2000000000000002</v>
      </c>
      <c r="BG129" s="33">
        <f t="shared" si="249"/>
        <v>10.8</v>
      </c>
      <c r="BH129" s="33">
        <f t="shared" si="290"/>
        <v>2.3247999999999998</v>
      </c>
      <c r="BK129" s="33">
        <v>2.5</v>
      </c>
      <c r="BM129" s="32">
        <v>74</v>
      </c>
      <c r="BN129" s="32">
        <v>40</v>
      </c>
      <c r="BO129" s="44">
        <f t="shared" si="411"/>
        <v>0.54054054054054057</v>
      </c>
      <c r="BP129" s="33">
        <f t="shared" si="291"/>
        <v>16.5</v>
      </c>
      <c r="BQ129" s="33" t="s">
        <v>604</v>
      </c>
      <c r="BR129" s="33"/>
      <c r="BS129" s="33"/>
      <c r="BT129" s="32" t="s">
        <v>424</v>
      </c>
      <c r="BU129" s="32" t="s">
        <v>246</v>
      </c>
      <c r="BV129" s="32">
        <v>1300</v>
      </c>
      <c r="BW129" s="32" t="s">
        <v>459</v>
      </c>
      <c r="BX129" s="32" t="s">
        <v>460</v>
      </c>
      <c r="BY129" s="32">
        <v>9</v>
      </c>
      <c r="BZ129" s="33" t="str">
        <f t="shared" si="303"/>
        <v>0.00</v>
      </c>
      <c r="CA129" s="33">
        <f t="shared" ref="CA129" si="606">-$L129+BZ129</f>
        <v>-7.5</v>
      </c>
      <c r="CB129" s="33">
        <f t="shared" ref="CB129" si="607">CB128+CA129</f>
        <v>111.80999999999997</v>
      </c>
      <c r="CC129" s="56">
        <f t="shared" si="277"/>
        <v>0.29935742971887541</v>
      </c>
      <c r="CD129" s="33" t="str">
        <f t="shared" si="486"/>
        <v>0.00</v>
      </c>
      <c r="CE129" s="33">
        <f t="shared" ref="CE129" si="608">-$L129+CD129</f>
        <v>-7.5</v>
      </c>
      <c r="CF129" s="33">
        <f t="shared" ref="CF129" si="609">CF128+CE129</f>
        <v>99.809999999999988</v>
      </c>
      <c r="CG129" s="33" t="str">
        <f t="shared" si="307"/>
        <v>0.00</v>
      </c>
      <c r="CH129" s="33">
        <f t="shared" ref="CH129" si="610">CM129</f>
        <v>-7.5</v>
      </c>
      <c r="CI129" s="33">
        <f t="shared" ref="CI129" si="611">CI128+CH129</f>
        <v>101.11339999999998</v>
      </c>
      <c r="CJ129" s="33">
        <f t="shared" si="278"/>
        <v>-7.5</v>
      </c>
      <c r="CK129" s="33">
        <f t="shared" si="279"/>
        <v>-7.5</v>
      </c>
      <c r="CL129" s="33">
        <f t="shared" ref="CL129" si="612">IF(CK129&gt;0, CK129*0.92, CK129)</f>
        <v>-7.5</v>
      </c>
      <c r="CM129" s="33">
        <f t="shared" si="280"/>
        <v>-7.5</v>
      </c>
      <c r="CN129" s="33"/>
      <c r="CO129" s="32" t="str">
        <f t="shared" ref="CO129" si="613">IF(CF129&gt;CI129,"Yes","No")</f>
        <v>No</v>
      </c>
      <c r="CP129" s="56">
        <f t="shared" si="282"/>
        <v>0.27071860776439083</v>
      </c>
    </row>
    <row r="130" spans="1:94" x14ac:dyDescent="0.2">
      <c r="A130" s="30">
        <v>46078</v>
      </c>
      <c r="B130" s="32" t="s">
        <v>67</v>
      </c>
      <c r="C130" s="32" t="s">
        <v>425</v>
      </c>
      <c r="D130" s="32" t="s">
        <v>65</v>
      </c>
      <c r="E130" s="33">
        <v>4.1900000000000004</v>
      </c>
      <c r="F130" s="33" t="s">
        <v>59</v>
      </c>
      <c r="G130" s="33" t="s">
        <v>60</v>
      </c>
      <c r="H130" s="32" t="s">
        <v>218</v>
      </c>
      <c r="I130" s="32">
        <v>7</v>
      </c>
      <c r="J130" s="32">
        <v>3</v>
      </c>
      <c r="K130" s="34" t="s">
        <v>219</v>
      </c>
      <c r="L130" s="33">
        <v>2.5</v>
      </c>
      <c r="M130" s="35" t="s">
        <v>426</v>
      </c>
      <c r="N130" s="32" t="s">
        <v>4</v>
      </c>
      <c r="R130" s="33">
        <v>2.4</v>
      </c>
      <c r="S130" s="32">
        <v>3</v>
      </c>
      <c r="T130" s="33" t="str">
        <f t="shared" si="465"/>
        <v>0.00</v>
      </c>
      <c r="U130" s="33">
        <f t="shared" ref="U130" si="614">-$L130+T130</f>
        <v>-2.5</v>
      </c>
      <c r="V130" s="25">
        <f t="shared" ref="V130" si="615">V129+U130</f>
        <v>117.96999999999997</v>
      </c>
      <c r="W130" s="25">
        <f t="shared" ref="W130" si="616">L130+W129</f>
        <v>376</v>
      </c>
      <c r="X130" s="36">
        <f t="shared" ref="X130" si="617">SUM(V130/W130)</f>
        <v>0.31374999999999992</v>
      </c>
      <c r="Y130" s="26">
        <f t="shared" ref="Y130" si="618">V130/100</f>
        <v>1.1796999999999997</v>
      </c>
      <c r="Z130" s="27">
        <f t="shared" ref="Z130" si="619">V130*100</f>
        <v>11796.999999999996</v>
      </c>
      <c r="AA130" s="32" t="s">
        <v>61</v>
      </c>
      <c r="AE130" s="33">
        <f t="shared" ref="AE130" si="620">MAX(AS130, AH130, BK130)</f>
        <v>2.54</v>
      </c>
      <c r="AH130" s="33">
        <v>2.54</v>
      </c>
      <c r="AR130" s="32" t="s">
        <v>48</v>
      </c>
      <c r="BG130" s="33">
        <f t="shared" si="249"/>
        <v>3.8499999999999996</v>
      </c>
      <c r="BH130" s="33">
        <f t="shared" si="290"/>
        <v>2.4168000000000003</v>
      </c>
      <c r="BK130" s="33">
        <v>2.4</v>
      </c>
      <c r="BM130" s="32">
        <v>75</v>
      </c>
      <c r="BN130" s="32">
        <v>40</v>
      </c>
      <c r="BO130" s="44">
        <f t="shared" si="411"/>
        <v>0.53333333333333333</v>
      </c>
      <c r="BP130" s="33">
        <f t="shared" si="291"/>
        <v>6</v>
      </c>
      <c r="BQ130" s="33" t="s">
        <v>594</v>
      </c>
      <c r="BR130" s="33"/>
      <c r="BS130" s="33"/>
      <c r="BT130" s="32" t="s">
        <v>427</v>
      </c>
      <c r="BU130" s="32" t="s">
        <v>241</v>
      </c>
      <c r="BV130" s="32">
        <v>1600</v>
      </c>
      <c r="BW130" s="32" t="s">
        <v>491</v>
      </c>
      <c r="BX130" s="32" t="s">
        <v>460</v>
      </c>
      <c r="BY130" s="32">
        <v>6</v>
      </c>
      <c r="BZ130" s="33" t="str">
        <f t="shared" si="303"/>
        <v>0.00</v>
      </c>
      <c r="CA130" s="33">
        <f t="shared" ref="CA130" si="621">-$L130+BZ130</f>
        <v>-2.5</v>
      </c>
      <c r="CB130" s="33">
        <f t="shared" ref="CB130" si="622">CB129+CA130</f>
        <v>109.30999999999997</v>
      </c>
      <c r="CC130" s="56">
        <f t="shared" si="277"/>
        <v>0.29071808510638292</v>
      </c>
      <c r="CD130" s="33" t="str">
        <f t="shared" si="486"/>
        <v>0.00</v>
      </c>
      <c r="CE130" s="33">
        <f t="shared" ref="CE130" si="623">-$L130+CD130</f>
        <v>-2.5</v>
      </c>
      <c r="CF130" s="33">
        <f t="shared" ref="CF130" si="624">CF129+CE130</f>
        <v>97.309999999999988</v>
      </c>
      <c r="CG130" s="33" t="str">
        <f t="shared" si="307"/>
        <v>0.00</v>
      </c>
      <c r="CH130" s="33">
        <f t="shared" ref="CH130" si="625">CM130</f>
        <v>-2.5</v>
      </c>
      <c r="CI130" s="33">
        <f t="shared" ref="CI130" si="626">CI129+CH130</f>
        <v>98.613399999999984</v>
      </c>
      <c r="CJ130" s="33">
        <f t="shared" si="278"/>
        <v>-2.5</v>
      </c>
      <c r="CK130" s="33">
        <f t="shared" si="279"/>
        <v>-2.5</v>
      </c>
      <c r="CL130" s="33">
        <f t="shared" ref="CL130" si="627">IF(CK130&gt;0, CK130*0.92, CK130)</f>
        <v>-2.5</v>
      </c>
      <c r="CM130" s="33">
        <f t="shared" si="280"/>
        <v>-2.5</v>
      </c>
      <c r="CN130" s="33"/>
      <c r="CO130" s="32" t="str">
        <f t="shared" ref="CO130" si="628">IF(CF130&gt;CI130,"Yes","No")</f>
        <v>No</v>
      </c>
      <c r="CP130" s="56">
        <f t="shared" si="282"/>
        <v>0.26226968085106378</v>
      </c>
    </row>
    <row r="131" spans="1:94" x14ac:dyDescent="0.2">
      <c r="A131" s="30">
        <v>46081</v>
      </c>
      <c r="B131" s="32" t="s">
        <v>67</v>
      </c>
      <c r="C131" s="32" t="s">
        <v>428</v>
      </c>
      <c r="D131" s="32" t="s">
        <v>80</v>
      </c>
      <c r="E131" s="33">
        <v>3.25</v>
      </c>
      <c r="F131" s="33" t="s">
        <v>59</v>
      </c>
      <c r="G131" s="33" t="s">
        <v>60</v>
      </c>
      <c r="H131" s="32" t="s">
        <v>69</v>
      </c>
      <c r="I131" s="32">
        <v>6</v>
      </c>
      <c r="J131" s="32">
        <v>1</v>
      </c>
      <c r="K131" s="40" t="s">
        <v>429</v>
      </c>
      <c r="L131" s="33">
        <v>3.5</v>
      </c>
      <c r="M131" s="35" t="s">
        <v>430</v>
      </c>
      <c r="N131" s="32" t="s">
        <v>4</v>
      </c>
      <c r="R131" s="33">
        <v>3.6</v>
      </c>
      <c r="S131" s="32">
        <v>2</v>
      </c>
      <c r="T131" s="33" t="str">
        <f t="shared" si="465"/>
        <v>0.00</v>
      </c>
      <c r="U131" s="33">
        <f t="shared" ref="U131:U132" si="629">-$L131+T131</f>
        <v>-3.5</v>
      </c>
      <c r="V131" s="25">
        <f t="shared" ref="V131:V132" si="630">V130+U131</f>
        <v>114.46999999999997</v>
      </c>
      <c r="W131" s="25">
        <f t="shared" ref="W131:W132" si="631">L131+W130</f>
        <v>379.5</v>
      </c>
      <c r="X131" s="36">
        <f t="shared" ref="X131:X132" si="632">SUM(V131/W131)</f>
        <v>0.30163372859025023</v>
      </c>
      <c r="Y131" s="26">
        <f t="shared" ref="Y131:Y132" si="633">V131/100</f>
        <v>1.1446999999999996</v>
      </c>
      <c r="Z131" s="27">
        <f t="shared" ref="Z131:Z132" si="634">V131*100</f>
        <v>11446.999999999996</v>
      </c>
      <c r="AA131" s="32" t="s">
        <v>61</v>
      </c>
      <c r="AE131" s="33">
        <f t="shared" ref="AE131:AE132" si="635">MAX(AS131, AH131, BK131)</f>
        <v>4.1399999999999997</v>
      </c>
      <c r="AH131" s="33">
        <v>4.1399999999999997</v>
      </c>
      <c r="AR131" s="32" t="s">
        <v>48</v>
      </c>
      <c r="BG131" s="33">
        <f t="shared" si="249"/>
        <v>10.989999999999998</v>
      </c>
      <c r="BH131" s="33">
        <f t="shared" si="290"/>
        <v>3.8887999999999998</v>
      </c>
      <c r="BK131" s="33">
        <v>3.6</v>
      </c>
      <c r="BM131" s="32">
        <v>76</v>
      </c>
      <c r="BN131" s="32">
        <v>40</v>
      </c>
      <c r="BO131" s="44">
        <f t="shared" si="411"/>
        <v>0.52631578947368418</v>
      </c>
      <c r="BP131" s="33">
        <f t="shared" si="291"/>
        <v>12.6</v>
      </c>
      <c r="BQ131" s="33" t="s">
        <v>595</v>
      </c>
      <c r="BR131" s="33"/>
      <c r="BS131" s="33" t="s">
        <v>327</v>
      </c>
      <c r="BT131" s="32" t="s">
        <v>432</v>
      </c>
      <c r="BU131" s="32" t="s">
        <v>246</v>
      </c>
      <c r="BV131" s="32">
        <v>1400</v>
      </c>
      <c r="BW131" s="32" t="s">
        <v>459</v>
      </c>
      <c r="BX131" s="32" t="s">
        <v>684</v>
      </c>
      <c r="BY131" s="32">
        <v>10</v>
      </c>
      <c r="BZ131" s="33" t="str">
        <f t="shared" si="303"/>
        <v>0.00</v>
      </c>
      <c r="CA131" s="33">
        <f t="shared" ref="CA131:CA132" si="636">-$L131+BZ131</f>
        <v>-3.5</v>
      </c>
      <c r="CB131" s="33">
        <f t="shared" ref="CB131:CB132" si="637">CB130+CA131</f>
        <v>105.80999999999997</v>
      </c>
      <c r="CC131" s="56">
        <f t="shared" ref="CC131:CC194" si="638">CB131/W131</f>
        <v>0.27881422924901178</v>
      </c>
      <c r="CD131" s="33" t="str">
        <f t="shared" si="486"/>
        <v>0.00</v>
      </c>
      <c r="CE131" s="33">
        <f t="shared" ref="CE131:CE132" si="639">-$L131+CD131</f>
        <v>-3.5</v>
      </c>
      <c r="CF131" s="33">
        <f t="shared" ref="CF131:CF132" si="640">CF130+CE131</f>
        <v>93.809999999999988</v>
      </c>
      <c r="CG131" s="33" t="str">
        <f t="shared" si="307"/>
        <v>0.00</v>
      </c>
      <c r="CH131" s="33">
        <f t="shared" ref="CH131:CH132" si="641">CM131</f>
        <v>-3.5</v>
      </c>
      <c r="CI131" s="33">
        <f t="shared" ref="CI131:CI132" si="642">CI130+CH131</f>
        <v>95.113399999999984</v>
      </c>
      <c r="CJ131" s="33">
        <f t="shared" ref="CJ131:CJ194" si="643">IF(AA131="W",
   L131*(AH131-1),
   -L131
)</f>
        <v>-3.5</v>
      </c>
      <c r="CK131" s="33">
        <f t="shared" ref="CK131:CK194" si="644">SUMIFS(
  $CJ:$CJ,
  $A:$A,$A131,
  $H:$H,$H131,
  $I:$I,$I131
)</f>
        <v>-5</v>
      </c>
      <c r="CL131" s="33">
        <f t="shared" ref="CL131:CL132" si="645">IF(CK131&gt;0, CK131*0.92, CK131)</f>
        <v>-5</v>
      </c>
      <c r="CM131" s="33">
        <f t="shared" ref="CM131:CM194" si="646">IF(
  CK131&gt;0,
  IF(
    AA131="W",
    CJ131 - (CK131 - CL131),
    CJ131
  ),
  CJ131
)</f>
        <v>-3.5</v>
      </c>
      <c r="CN131" s="33"/>
      <c r="CO131" s="32" t="str">
        <f t="shared" ref="CO131:CO132" si="647">IF(CF131&gt;CI131,"Yes","No")</f>
        <v>No</v>
      </c>
      <c r="CP131" s="56">
        <f t="shared" ref="CP131:CP194" si="648">CI131/W131</f>
        <v>0.25062819499341232</v>
      </c>
    </row>
    <row r="132" spans="1:94" x14ac:dyDescent="0.2">
      <c r="A132" s="30">
        <v>46081</v>
      </c>
      <c r="B132" s="32" t="s">
        <v>67</v>
      </c>
      <c r="C132" s="32" t="s">
        <v>428</v>
      </c>
      <c r="D132" s="32" t="s">
        <v>80</v>
      </c>
      <c r="E132" s="33">
        <v>3.25</v>
      </c>
      <c r="F132" s="33" t="s">
        <v>59</v>
      </c>
      <c r="G132" s="33" t="s">
        <v>60</v>
      </c>
      <c r="H132" s="32" t="s">
        <v>69</v>
      </c>
      <c r="I132" s="32">
        <v>6</v>
      </c>
      <c r="J132" s="32">
        <v>5</v>
      </c>
      <c r="K132" s="32" t="s">
        <v>431</v>
      </c>
      <c r="L132" s="33">
        <v>1.5</v>
      </c>
      <c r="M132" s="35" t="s">
        <v>430</v>
      </c>
      <c r="N132" s="32" t="s">
        <v>4</v>
      </c>
      <c r="R132" s="33">
        <v>4.8</v>
      </c>
      <c r="S132" s="32" t="s">
        <v>62</v>
      </c>
      <c r="T132" s="33" t="str">
        <f t="shared" si="465"/>
        <v>0.00</v>
      </c>
      <c r="U132" s="33">
        <f t="shared" si="629"/>
        <v>-1.5</v>
      </c>
      <c r="V132" s="25">
        <f t="shared" si="630"/>
        <v>112.96999999999997</v>
      </c>
      <c r="W132" s="25">
        <f t="shared" si="631"/>
        <v>381</v>
      </c>
      <c r="X132" s="36">
        <f t="shared" si="632"/>
        <v>0.29650918635170598</v>
      </c>
      <c r="Y132" s="26">
        <f t="shared" si="633"/>
        <v>1.1296999999999997</v>
      </c>
      <c r="Z132" s="27">
        <f t="shared" si="634"/>
        <v>11296.999999999996</v>
      </c>
      <c r="AA132" s="32" t="s">
        <v>61</v>
      </c>
      <c r="AE132" s="33">
        <f t="shared" si="635"/>
        <v>4.8</v>
      </c>
      <c r="AH132" s="33">
        <v>4.72</v>
      </c>
      <c r="AR132" s="32" t="s">
        <v>48</v>
      </c>
      <c r="BG132" s="33">
        <f t="shared" si="249"/>
        <v>5.58</v>
      </c>
      <c r="BH132" s="33">
        <f t="shared" si="290"/>
        <v>4.4223999999999997</v>
      </c>
      <c r="BK132" s="33">
        <v>4.8</v>
      </c>
      <c r="BM132" s="32">
        <v>76</v>
      </c>
      <c r="BN132" s="32">
        <v>40</v>
      </c>
      <c r="BO132" s="44">
        <f t="shared" si="411"/>
        <v>0.52631578947368418</v>
      </c>
      <c r="BP132" s="33">
        <f t="shared" ref="BP132:BP198" si="649">L132*R132</f>
        <v>7.1999999999999993</v>
      </c>
      <c r="BQ132" s="33" t="s">
        <v>595</v>
      </c>
      <c r="BR132" s="33"/>
      <c r="BS132" s="33" t="s">
        <v>328</v>
      </c>
      <c r="BT132" s="32" t="s">
        <v>432</v>
      </c>
      <c r="BU132" s="32" t="s">
        <v>246</v>
      </c>
      <c r="BV132" s="32">
        <v>1400</v>
      </c>
      <c r="BW132" s="32" t="s">
        <v>459</v>
      </c>
      <c r="BX132" s="32" t="s">
        <v>684</v>
      </c>
      <c r="BY132" s="32">
        <v>10</v>
      </c>
      <c r="BZ132" s="33" t="str">
        <f t="shared" si="303"/>
        <v>0.00</v>
      </c>
      <c r="CA132" s="33">
        <f t="shared" si="636"/>
        <v>-1.5</v>
      </c>
      <c r="CB132" s="33">
        <f t="shared" si="637"/>
        <v>104.30999999999997</v>
      </c>
      <c r="CC132" s="56">
        <f t="shared" si="638"/>
        <v>0.27377952755905505</v>
      </c>
      <c r="CD132" s="33" t="str">
        <f t="shared" si="486"/>
        <v>0.00</v>
      </c>
      <c r="CE132" s="33">
        <f t="shared" si="639"/>
        <v>-1.5</v>
      </c>
      <c r="CF132" s="33">
        <f t="shared" si="640"/>
        <v>92.309999999999988</v>
      </c>
      <c r="CG132" s="33" t="str">
        <f t="shared" si="307"/>
        <v>0.00</v>
      </c>
      <c r="CH132" s="33">
        <f t="shared" si="641"/>
        <v>-1.5</v>
      </c>
      <c r="CI132" s="33">
        <f t="shared" si="642"/>
        <v>93.613399999999984</v>
      </c>
      <c r="CJ132" s="33">
        <f t="shared" si="643"/>
        <v>-1.5</v>
      </c>
      <c r="CK132" s="33">
        <f t="shared" si="644"/>
        <v>-5</v>
      </c>
      <c r="CL132" s="33">
        <f t="shared" si="645"/>
        <v>-5</v>
      </c>
      <c r="CM132" s="33">
        <f t="shared" si="646"/>
        <v>-1.5</v>
      </c>
      <c r="CN132" s="33"/>
      <c r="CO132" s="32" t="str">
        <f t="shared" si="647"/>
        <v>No</v>
      </c>
      <c r="CP132" s="56">
        <f t="shared" si="648"/>
        <v>0.24570446194225717</v>
      </c>
    </row>
    <row r="133" spans="1:94" x14ac:dyDescent="0.2">
      <c r="A133" s="30">
        <v>46088</v>
      </c>
      <c r="B133" s="32" t="s">
        <v>67</v>
      </c>
      <c r="C133" s="32" t="s">
        <v>191</v>
      </c>
      <c r="D133" s="32" t="s">
        <v>65</v>
      </c>
      <c r="E133" s="33">
        <v>2.2999999999999998</v>
      </c>
      <c r="F133" s="33" t="s">
        <v>59</v>
      </c>
      <c r="G133" s="33" t="s">
        <v>60</v>
      </c>
      <c r="H133" s="32" t="s">
        <v>70</v>
      </c>
      <c r="I133" s="32">
        <v>5</v>
      </c>
      <c r="J133" s="32">
        <v>1</v>
      </c>
      <c r="K133" s="34" t="s">
        <v>439</v>
      </c>
      <c r="L133" s="33">
        <v>5</v>
      </c>
      <c r="M133" s="35" t="s">
        <v>440</v>
      </c>
      <c r="N133" s="32" t="s">
        <v>4</v>
      </c>
      <c r="R133" s="33">
        <v>2.9</v>
      </c>
      <c r="S133" s="32">
        <v>3</v>
      </c>
      <c r="T133" s="33" t="str">
        <f t="shared" si="465"/>
        <v>0.00</v>
      </c>
      <c r="U133" s="33">
        <f t="shared" ref="U133" si="650">-$L133+T133</f>
        <v>-5</v>
      </c>
      <c r="V133" s="25">
        <f t="shared" ref="V133" si="651">V132+U133</f>
        <v>107.96999999999997</v>
      </c>
      <c r="W133" s="25">
        <f t="shared" ref="W133" si="652">L133+W132</f>
        <v>386</v>
      </c>
      <c r="X133" s="36">
        <f t="shared" ref="X133" si="653">SUM(V133/W133)</f>
        <v>0.27971502590673569</v>
      </c>
      <c r="Y133" s="26">
        <f t="shared" ref="Y133" si="654">V133/100</f>
        <v>1.0796999999999997</v>
      </c>
      <c r="Z133" s="27">
        <f t="shared" ref="Z133" si="655">V133*100</f>
        <v>10796.999999999996</v>
      </c>
      <c r="AA133" s="32" t="s">
        <v>61</v>
      </c>
      <c r="AE133" s="33">
        <f t="shared" ref="AE133" si="656">MAX(AS133, AH133, BK133)</f>
        <v>3.1</v>
      </c>
      <c r="AH133" s="33">
        <v>3.1</v>
      </c>
      <c r="AR133" s="32" t="s">
        <v>57</v>
      </c>
      <c r="AS133" s="33">
        <v>2.9</v>
      </c>
      <c r="BG133" s="33">
        <f t="shared" si="249"/>
        <v>10.5</v>
      </c>
      <c r="BH133" s="33">
        <f t="shared" si="290"/>
        <v>2.9320000000000004</v>
      </c>
      <c r="BK133" s="33">
        <v>3.1</v>
      </c>
      <c r="BM133" s="32">
        <v>77</v>
      </c>
      <c r="BN133" s="32">
        <v>40</v>
      </c>
      <c r="BO133" s="44">
        <f t="shared" si="411"/>
        <v>0.51948051948051943</v>
      </c>
      <c r="BP133" s="33">
        <f t="shared" si="649"/>
        <v>14.5</v>
      </c>
      <c r="BQ133" s="33" t="s">
        <v>597</v>
      </c>
      <c r="BR133" s="33"/>
      <c r="BS133" s="33"/>
      <c r="BT133" s="32" t="s">
        <v>441</v>
      </c>
      <c r="BU133" s="32" t="s">
        <v>246</v>
      </c>
      <c r="BV133" s="32">
        <v>1600</v>
      </c>
      <c r="BW133" s="32" t="s">
        <v>435</v>
      </c>
      <c r="BX133" s="32" t="s">
        <v>460</v>
      </c>
      <c r="BY133" s="32">
        <v>8</v>
      </c>
      <c r="BZ133" s="33" t="str">
        <f t="shared" si="303"/>
        <v>0.00</v>
      </c>
      <c r="CA133" s="33">
        <f t="shared" ref="CA133" si="657">-$L133+BZ133</f>
        <v>-5</v>
      </c>
      <c r="CB133" s="33">
        <f t="shared" ref="CB133" si="658">CB132+CA133</f>
        <v>99.309999999999974</v>
      </c>
      <c r="CC133" s="56">
        <f t="shared" si="638"/>
        <v>0.2572797927461139</v>
      </c>
      <c r="CD133" s="33" t="str">
        <f t="shared" si="486"/>
        <v>0.00</v>
      </c>
      <c r="CE133" s="33">
        <f t="shared" ref="CE133" si="659">-$L133+CD133</f>
        <v>-5</v>
      </c>
      <c r="CF133" s="33">
        <f t="shared" ref="CF133" si="660">CF132+CE133</f>
        <v>87.309999999999988</v>
      </c>
      <c r="CG133" s="33" t="str">
        <f t="shared" si="307"/>
        <v>0.00</v>
      </c>
      <c r="CH133" s="33">
        <f t="shared" ref="CH133" si="661">CM133</f>
        <v>-5</v>
      </c>
      <c r="CI133" s="33">
        <f t="shared" ref="CI133" si="662">CI132+CH133</f>
        <v>88.613399999999984</v>
      </c>
      <c r="CJ133" s="33">
        <f t="shared" si="643"/>
        <v>-5</v>
      </c>
      <c r="CK133" s="33">
        <f t="shared" si="644"/>
        <v>-5</v>
      </c>
      <c r="CL133" s="33">
        <f t="shared" ref="CL133" si="663">IF(CK133&gt;0, CK133*0.92, CK133)</f>
        <v>-5</v>
      </c>
      <c r="CM133" s="33">
        <f t="shared" si="646"/>
        <v>-5</v>
      </c>
      <c r="CN133" s="33"/>
      <c r="CO133" s="32" t="str">
        <f t="shared" ref="CO133" si="664">IF(CF133&gt;CI133,"Yes","No")</f>
        <v>No</v>
      </c>
      <c r="CP133" s="56">
        <f t="shared" si="648"/>
        <v>0.22956839378238339</v>
      </c>
    </row>
    <row r="134" spans="1:94" x14ac:dyDescent="0.2">
      <c r="A134" s="30">
        <v>46088</v>
      </c>
      <c r="B134" s="32" t="s">
        <v>67</v>
      </c>
      <c r="C134" s="32" t="s">
        <v>191</v>
      </c>
      <c r="D134" s="32" t="s">
        <v>65</v>
      </c>
      <c r="E134" s="33">
        <v>2.2999999999999998</v>
      </c>
      <c r="F134" s="33" t="s">
        <v>59</v>
      </c>
      <c r="G134" s="33" t="s">
        <v>60</v>
      </c>
      <c r="H134" s="32" t="s">
        <v>69</v>
      </c>
      <c r="I134" s="32">
        <v>8</v>
      </c>
      <c r="J134" s="32">
        <v>1</v>
      </c>
      <c r="K134" s="40" t="s">
        <v>419</v>
      </c>
      <c r="L134" s="33">
        <v>5</v>
      </c>
      <c r="M134" s="35" t="s">
        <v>442</v>
      </c>
      <c r="N134" s="32" t="s">
        <v>4</v>
      </c>
      <c r="R134" s="33">
        <v>3.4</v>
      </c>
      <c r="S134" s="32">
        <v>2</v>
      </c>
      <c r="T134" s="33" t="str">
        <f t="shared" si="465"/>
        <v>0.00</v>
      </c>
      <c r="U134" s="33">
        <f t="shared" ref="U134" si="665">-$L134+T134</f>
        <v>-5</v>
      </c>
      <c r="V134" s="25">
        <f t="shared" ref="V134" si="666">V133+U134</f>
        <v>102.96999999999997</v>
      </c>
      <c r="W134" s="25">
        <f t="shared" ref="W134" si="667">L134+W133</f>
        <v>391</v>
      </c>
      <c r="X134" s="36">
        <f t="shared" ref="X134" si="668">SUM(V134/W134)</f>
        <v>0.26335038363171348</v>
      </c>
      <c r="Y134" s="26">
        <f t="shared" ref="Y134" si="669">V134/100</f>
        <v>1.0296999999999996</v>
      </c>
      <c r="Z134" s="27">
        <f t="shared" ref="Z134" si="670">V134*100</f>
        <v>10296.999999999996</v>
      </c>
      <c r="AA134" s="32" t="s">
        <v>61</v>
      </c>
      <c r="AE134" s="33">
        <f t="shared" ref="AE134" si="671">MAX(AS134, AH134, BK134)</f>
        <v>5.17</v>
      </c>
      <c r="AH134" s="33">
        <v>5.17</v>
      </c>
      <c r="AR134" s="32" t="s">
        <v>57</v>
      </c>
      <c r="AS134" s="33">
        <v>3.4</v>
      </c>
      <c r="BG134" s="33">
        <f t="shared" si="249"/>
        <v>20.85</v>
      </c>
      <c r="BH134" s="33">
        <f t="shared" si="290"/>
        <v>4.8364000000000003</v>
      </c>
      <c r="BK134" s="33">
        <v>3.6</v>
      </c>
      <c r="BM134" s="32">
        <v>78</v>
      </c>
      <c r="BN134" s="32">
        <v>40</v>
      </c>
      <c r="BO134" s="44">
        <f t="shared" si="411"/>
        <v>0.51282051282051277</v>
      </c>
      <c r="BP134" s="33">
        <f t="shared" si="649"/>
        <v>17</v>
      </c>
      <c r="BQ134" s="33" t="s">
        <v>597</v>
      </c>
      <c r="BR134" s="33"/>
      <c r="BS134" s="33"/>
      <c r="BT134" s="32" t="s">
        <v>443</v>
      </c>
      <c r="BU134" s="32" t="s">
        <v>239</v>
      </c>
      <c r="BV134" s="32">
        <v>1600</v>
      </c>
      <c r="BW134" s="32" t="s">
        <v>459</v>
      </c>
      <c r="BX134" s="32" t="s">
        <v>460</v>
      </c>
      <c r="BY134" s="32">
        <v>9</v>
      </c>
      <c r="BZ134" s="33" t="str">
        <f t="shared" si="303"/>
        <v>0.00</v>
      </c>
      <c r="CA134" s="33">
        <f t="shared" ref="CA134" si="672">-$L134+BZ134</f>
        <v>-5</v>
      </c>
      <c r="CB134" s="33">
        <f t="shared" ref="CB134" si="673">CB133+CA134</f>
        <v>94.309999999999974</v>
      </c>
      <c r="CC134" s="56">
        <f t="shared" si="638"/>
        <v>0.24120204603580556</v>
      </c>
      <c r="CD134" s="33" t="str">
        <f t="shared" si="486"/>
        <v>0.00</v>
      </c>
      <c r="CE134" s="33">
        <f t="shared" ref="CE134" si="674">-$L134+CD134</f>
        <v>-5</v>
      </c>
      <c r="CF134" s="33">
        <f t="shared" ref="CF134" si="675">CF133+CE134</f>
        <v>82.309999999999988</v>
      </c>
      <c r="CG134" s="33" t="str">
        <f t="shared" si="307"/>
        <v>0.00</v>
      </c>
      <c r="CH134" s="33">
        <f t="shared" ref="CH134" si="676">CM134</f>
        <v>-5</v>
      </c>
      <c r="CI134" s="33">
        <f t="shared" ref="CI134" si="677">CI133+CH134</f>
        <v>83.613399999999984</v>
      </c>
      <c r="CJ134" s="33">
        <f t="shared" si="643"/>
        <v>-5</v>
      </c>
      <c r="CK134" s="33">
        <f t="shared" si="644"/>
        <v>-5</v>
      </c>
      <c r="CL134" s="33">
        <f t="shared" ref="CL134:CL138" si="678">IF(CK134&gt;0, CK134*0.92, CK134)</f>
        <v>-5</v>
      </c>
      <c r="CM134" s="33">
        <f t="shared" si="646"/>
        <v>-5</v>
      </c>
      <c r="CN134" s="33"/>
      <c r="CO134" s="32" t="str">
        <f t="shared" ref="CO134" si="679">IF(CF134&gt;CI134,"Yes","No")</f>
        <v>No</v>
      </c>
      <c r="CP134" s="56">
        <f t="shared" si="648"/>
        <v>0.21384501278772375</v>
      </c>
    </row>
    <row r="135" spans="1:94" x14ac:dyDescent="0.2">
      <c r="A135" s="30">
        <v>46089</v>
      </c>
      <c r="B135" s="32" t="s">
        <v>67</v>
      </c>
      <c r="C135" s="32" t="s">
        <v>444</v>
      </c>
      <c r="D135" s="32" t="s">
        <v>80</v>
      </c>
      <c r="E135" s="33">
        <v>4.21</v>
      </c>
      <c r="F135" s="33" t="s">
        <v>59</v>
      </c>
      <c r="G135" s="33" t="s">
        <v>60</v>
      </c>
      <c r="H135" s="32" t="s">
        <v>445</v>
      </c>
      <c r="I135" s="32">
        <v>7</v>
      </c>
      <c r="J135" s="32">
        <v>4</v>
      </c>
      <c r="K135" s="32" t="s">
        <v>446</v>
      </c>
      <c r="L135" s="33">
        <v>3</v>
      </c>
      <c r="M135" s="35" t="s">
        <v>447</v>
      </c>
      <c r="N135" s="32" t="s">
        <v>4</v>
      </c>
      <c r="R135" s="33">
        <v>3.3</v>
      </c>
      <c r="S135" s="32" t="s">
        <v>62</v>
      </c>
      <c r="T135" s="33" t="str">
        <f t="shared" si="465"/>
        <v>0.00</v>
      </c>
      <c r="U135" s="33">
        <f t="shared" ref="U135:U138" si="680">-$L135+T135</f>
        <v>-3</v>
      </c>
      <c r="V135" s="25">
        <f t="shared" ref="V135:V138" si="681">V134+U135</f>
        <v>99.96999999999997</v>
      </c>
      <c r="W135" s="25">
        <f t="shared" ref="W135:W138" si="682">L135+W134</f>
        <v>394</v>
      </c>
      <c r="X135" s="36">
        <f t="shared" ref="X135:X138" si="683">SUM(V135/W135)</f>
        <v>0.25373096446700499</v>
      </c>
      <c r="Y135" s="26">
        <f t="shared" ref="Y135:Y138" si="684">V135/100</f>
        <v>0.9996999999999997</v>
      </c>
      <c r="Z135" s="27">
        <f t="shared" ref="Z135:Z138" si="685">V135*100</f>
        <v>9996.9999999999964</v>
      </c>
      <c r="AA135" s="32" t="s">
        <v>61</v>
      </c>
      <c r="AE135" s="33">
        <f t="shared" ref="AE135:AE138" si="686">MAX(AS135, AH135, BK135)</f>
        <v>3.86</v>
      </c>
      <c r="AH135" s="33">
        <v>3.86</v>
      </c>
      <c r="AR135" s="32" t="s">
        <v>57</v>
      </c>
      <c r="AS135" s="33">
        <v>3.3</v>
      </c>
      <c r="BG135" s="33">
        <f t="shared" si="249"/>
        <v>8.58</v>
      </c>
      <c r="BH135" s="33">
        <f t="shared" si="290"/>
        <v>3.6312000000000002</v>
      </c>
      <c r="BK135" s="33">
        <v>3.7</v>
      </c>
      <c r="BM135" s="32">
        <v>79</v>
      </c>
      <c r="BN135" s="32">
        <v>40</v>
      </c>
      <c r="BO135" s="44">
        <f t="shared" ref="BO135:BO200" si="687">BN135/BM135</f>
        <v>0.50632911392405067</v>
      </c>
      <c r="BP135" s="33">
        <f t="shared" si="649"/>
        <v>9.8999999999999986</v>
      </c>
      <c r="BQ135" s="33" t="s">
        <v>595</v>
      </c>
      <c r="BR135" s="33"/>
      <c r="BS135" s="33" t="s">
        <v>327</v>
      </c>
      <c r="BT135" s="32" t="s">
        <v>451</v>
      </c>
      <c r="BU135" s="32" t="s">
        <v>243</v>
      </c>
      <c r="BV135" s="32">
        <v>1200</v>
      </c>
      <c r="BW135" s="32" t="s">
        <v>493</v>
      </c>
      <c r="BX135" s="32" t="s">
        <v>607</v>
      </c>
      <c r="BY135" s="32">
        <v>13</v>
      </c>
      <c r="BZ135" s="33" t="str">
        <f t="shared" si="303"/>
        <v>0.00</v>
      </c>
      <c r="CA135" s="33">
        <f t="shared" ref="CA135:CA138" si="688">-$L135+BZ135</f>
        <v>-3</v>
      </c>
      <c r="CB135" s="33">
        <f t="shared" ref="CB135:CB138" si="689">CB134+CA135</f>
        <v>91.309999999999974</v>
      </c>
      <c r="CC135" s="56">
        <f t="shared" si="638"/>
        <v>0.23175126903553292</v>
      </c>
      <c r="CD135" s="33" t="str">
        <f t="shared" si="486"/>
        <v>0.00</v>
      </c>
      <c r="CE135" s="33">
        <f t="shared" ref="CE135:CE138" si="690">-$L135+CD135</f>
        <v>-3</v>
      </c>
      <c r="CF135" s="33">
        <f t="shared" ref="CF135:CF138" si="691">CF134+CE135</f>
        <v>79.309999999999988</v>
      </c>
      <c r="CG135" s="33" t="str">
        <f t="shared" si="307"/>
        <v>0.00</v>
      </c>
      <c r="CH135" s="33">
        <f t="shared" ref="CH135:CH138" si="692">CM135</f>
        <v>-3</v>
      </c>
      <c r="CI135" s="33">
        <f t="shared" ref="CI135:CI138" si="693">CI134+CH135</f>
        <v>80.613399999999984</v>
      </c>
      <c r="CJ135" s="32">
        <f t="shared" si="643"/>
        <v>-3</v>
      </c>
      <c r="CK135" s="32">
        <f t="shared" si="644"/>
        <v>-5</v>
      </c>
      <c r="CL135" s="32">
        <f t="shared" si="678"/>
        <v>-5</v>
      </c>
      <c r="CM135" s="32">
        <f t="shared" si="646"/>
        <v>-3</v>
      </c>
      <c r="CP135" s="56">
        <f t="shared" si="648"/>
        <v>0.20460253807106596</v>
      </c>
    </row>
    <row r="136" spans="1:94" x14ac:dyDescent="0.2">
      <c r="A136" s="30">
        <v>46089</v>
      </c>
      <c r="B136" s="32" t="s">
        <v>67</v>
      </c>
      <c r="C136" s="32" t="s">
        <v>444</v>
      </c>
      <c r="D136" s="32" t="s">
        <v>80</v>
      </c>
      <c r="E136" s="33">
        <v>4.21</v>
      </c>
      <c r="F136" s="33" t="s">
        <v>59</v>
      </c>
      <c r="G136" s="33" t="s">
        <v>60</v>
      </c>
      <c r="H136" s="32" t="s">
        <v>445</v>
      </c>
      <c r="I136" s="32">
        <v>7</v>
      </c>
      <c r="J136" s="32">
        <v>9</v>
      </c>
      <c r="K136" s="40" t="s">
        <v>448</v>
      </c>
      <c r="L136" s="33">
        <v>2</v>
      </c>
      <c r="M136" s="35" t="s">
        <v>447</v>
      </c>
      <c r="N136" s="32" t="s">
        <v>4</v>
      </c>
      <c r="R136" s="33">
        <v>5.5</v>
      </c>
      <c r="S136" s="32">
        <v>2</v>
      </c>
      <c r="T136" s="33" t="str">
        <f t="shared" si="465"/>
        <v>0.00</v>
      </c>
      <c r="U136" s="33">
        <f t="shared" si="680"/>
        <v>-2</v>
      </c>
      <c r="V136" s="25">
        <f t="shared" si="681"/>
        <v>97.96999999999997</v>
      </c>
      <c r="W136" s="25">
        <f t="shared" si="682"/>
        <v>396</v>
      </c>
      <c r="X136" s="36">
        <f t="shared" si="683"/>
        <v>0.24739898989898981</v>
      </c>
      <c r="Y136" s="26">
        <f t="shared" si="684"/>
        <v>0.97969999999999968</v>
      </c>
      <c r="Z136" s="27">
        <f t="shared" si="685"/>
        <v>9796.9999999999964</v>
      </c>
      <c r="AA136" s="32" t="s">
        <v>61</v>
      </c>
      <c r="AE136" s="33">
        <f t="shared" si="686"/>
        <v>5.5</v>
      </c>
      <c r="AH136" s="33">
        <v>5.17</v>
      </c>
      <c r="AR136" s="32" t="s">
        <v>57</v>
      </c>
      <c r="AS136" s="33">
        <v>5.5</v>
      </c>
      <c r="BG136" s="33">
        <f t="shared" si="249"/>
        <v>8.34</v>
      </c>
      <c r="BH136" s="33">
        <f t="shared" si="290"/>
        <v>4.8364000000000003</v>
      </c>
      <c r="BK136" s="33">
        <v>4.8</v>
      </c>
      <c r="BM136" s="32">
        <v>79</v>
      </c>
      <c r="BN136" s="32">
        <v>40</v>
      </c>
      <c r="BO136" s="44">
        <f t="shared" si="687"/>
        <v>0.50632911392405067</v>
      </c>
      <c r="BP136" s="33">
        <f t="shared" si="649"/>
        <v>11</v>
      </c>
      <c r="BQ136" s="33" t="s">
        <v>595</v>
      </c>
      <c r="BR136" s="33"/>
      <c r="BS136" s="33" t="s">
        <v>328</v>
      </c>
      <c r="BT136" s="32" t="s">
        <v>451</v>
      </c>
      <c r="BU136" s="32" t="s">
        <v>243</v>
      </c>
      <c r="BV136" s="32">
        <v>1200</v>
      </c>
      <c r="BW136" s="32" t="s">
        <v>493</v>
      </c>
      <c r="BX136" s="32" t="s">
        <v>607</v>
      </c>
      <c r="BY136" s="32">
        <v>13</v>
      </c>
      <c r="BZ136" s="33" t="str">
        <f t="shared" si="303"/>
        <v>0.00</v>
      </c>
      <c r="CA136" s="33">
        <f t="shared" si="688"/>
        <v>-2</v>
      </c>
      <c r="CB136" s="33">
        <f t="shared" si="689"/>
        <v>89.309999999999974</v>
      </c>
      <c r="CC136" s="56">
        <f t="shared" si="638"/>
        <v>0.22553030303030297</v>
      </c>
      <c r="CD136" s="33" t="str">
        <f t="shared" si="486"/>
        <v>0.00</v>
      </c>
      <c r="CE136" s="33">
        <f t="shared" si="690"/>
        <v>-2</v>
      </c>
      <c r="CF136" s="33">
        <f t="shared" si="691"/>
        <v>77.309999999999988</v>
      </c>
      <c r="CG136" s="33" t="str">
        <f t="shared" si="307"/>
        <v>0.00</v>
      </c>
      <c r="CH136" s="33">
        <f t="shared" si="692"/>
        <v>-2</v>
      </c>
      <c r="CI136" s="33">
        <f t="shared" si="693"/>
        <v>78.613399999999984</v>
      </c>
      <c r="CJ136" s="32">
        <f t="shared" si="643"/>
        <v>-2</v>
      </c>
      <c r="CK136" s="32">
        <f t="shared" si="644"/>
        <v>-5</v>
      </c>
      <c r="CL136" s="32">
        <f t="shared" si="678"/>
        <v>-5</v>
      </c>
      <c r="CM136" s="32">
        <f t="shared" si="646"/>
        <v>-2</v>
      </c>
      <c r="CP136" s="56">
        <f t="shared" si="648"/>
        <v>0.19851868686868682</v>
      </c>
    </row>
    <row r="137" spans="1:94" x14ac:dyDescent="0.2">
      <c r="A137" s="30">
        <v>46089</v>
      </c>
      <c r="B137" s="32" t="s">
        <v>67</v>
      </c>
      <c r="C137" s="32" t="s">
        <v>444</v>
      </c>
      <c r="D137" s="32" t="s">
        <v>80</v>
      </c>
      <c r="E137" s="33">
        <v>5</v>
      </c>
      <c r="F137" s="33" t="s">
        <v>59</v>
      </c>
      <c r="G137" s="33" t="s">
        <v>60</v>
      </c>
      <c r="H137" s="32" t="s">
        <v>445</v>
      </c>
      <c r="I137" s="32">
        <v>8</v>
      </c>
      <c r="J137" s="32">
        <v>1</v>
      </c>
      <c r="K137" s="32" t="s">
        <v>449</v>
      </c>
      <c r="L137" s="33">
        <v>3.5</v>
      </c>
      <c r="M137" s="35" t="s">
        <v>450</v>
      </c>
      <c r="N137" s="32" t="s">
        <v>4</v>
      </c>
      <c r="R137" s="33">
        <v>3.1</v>
      </c>
      <c r="S137" s="32">
        <v>3</v>
      </c>
      <c r="T137" s="33" t="str">
        <f t="shared" si="465"/>
        <v>0.00</v>
      </c>
      <c r="U137" s="33">
        <f t="shared" si="680"/>
        <v>-3.5</v>
      </c>
      <c r="V137" s="25">
        <f t="shared" si="681"/>
        <v>94.46999999999997</v>
      </c>
      <c r="W137" s="25">
        <f t="shared" si="682"/>
        <v>399.5</v>
      </c>
      <c r="X137" s="36">
        <f t="shared" si="683"/>
        <v>0.23647058823529404</v>
      </c>
      <c r="Y137" s="26">
        <f t="shared" si="684"/>
        <v>0.94469999999999965</v>
      </c>
      <c r="Z137" s="27">
        <f t="shared" si="685"/>
        <v>9446.9999999999964</v>
      </c>
      <c r="AA137" s="32" t="s">
        <v>61</v>
      </c>
      <c r="AE137" s="33">
        <f t="shared" si="686"/>
        <v>3.1</v>
      </c>
      <c r="AH137" s="33">
        <v>2.69</v>
      </c>
      <c r="AR137" s="32" t="s">
        <v>57</v>
      </c>
      <c r="AS137" s="33">
        <v>3.1</v>
      </c>
      <c r="BG137" s="33">
        <f t="shared" si="249"/>
        <v>5.9149999999999991</v>
      </c>
      <c r="BH137" s="33">
        <f t="shared" si="290"/>
        <v>2.5548000000000002</v>
      </c>
      <c r="BK137" s="33">
        <v>2.6</v>
      </c>
      <c r="BM137" s="32">
        <v>80</v>
      </c>
      <c r="BN137" s="32">
        <v>40</v>
      </c>
      <c r="BO137" s="44">
        <f t="shared" si="687"/>
        <v>0.5</v>
      </c>
      <c r="BP137" s="33">
        <f t="shared" si="649"/>
        <v>10.85</v>
      </c>
      <c r="BQ137" s="33" t="s">
        <v>595</v>
      </c>
      <c r="BR137" s="33"/>
      <c r="BS137" s="33" t="s">
        <v>327</v>
      </c>
      <c r="BT137" s="32" t="s">
        <v>452</v>
      </c>
      <c r="BU137" s="32" t="s">
        <v>241</v>
      </c>
      <c r="BV137" s="32">
        <v>2000</v>
      </c>
      <c r="BW137" s="32" t="s">
        <v>493</v>
      </c>
      <c r="BX137" s="32" t="s">
        <v>607</v>
      </c>
      <c r="BY137" s="32">
        <v>12</v>
      </c>
      <c r="BZ137" s="33" t="str">
        <f t="shared" si="303"/>
        <v>0.00</v>
      </c>
      <c r="CA137" s="33">
        <f t="shared" si="688"/>
        <v>-3.5</v>
      </c>
      <c r="CB137" s="33">
        <f t="shared" si="689"/>
        <v>85.809999999999974</v>
      </c>
      <c r="CC137" s="56">
        <f t="shared" si="638"/>
        <v>0.21479349186483096</v>
      </c>
      <c r="CD137" s="33" t="str">
        <f t="shared" si="486"/>
        <v>0.00</v>
      </c>
      <c r="CE137" s="33">
        <f t="shared" si="690"/>
        <v>-3.5</v>
      </c>
      <c r="CF137" s="33">
        <f t="shared" si="691"/>
        <v>73.809999999999988</v>
      </c>
      <c r="CG137" s="33" t="str">
        <f t="shared" si="307"/>
        <v>0.00</v>
      </c>
      <c r="CH137" s="33">
        <f t="shared" si="692"/>
        <v>-3.5</v>
      </c>
      <c r="CI137" s="33">
        <f t="shared" si="693"/>
        <v>75.113399999999984</v>
      </c>
      <c r="CJ137" s="32">
        <f t="shared" si="643"/>
        <v>-3.5</v>
      </c>
      <c r="CK137" s="32">
        <f t="shared" si="644"/>
        <v>-5</v>
      </c>
      <c r="CL137" s="32">
        <f t="shared" si="678"/>
        <v>-5</v>
      </c>
      <c r="CM137" s="32">
        <f t="shared" si="646"/>
        <v>-3.5</v>
      </c>
      <c r="CP137" s="56">
        <f t="shared" si="648"/>
        <v>0.18801852315394238</v>
      </c>
    </row>
    <row r="138" spans="1:94" x14ac:dyDescent="0.2">
      <c r="A138" s="30">
        <v>46089</v>
      </c>
      <c r="B138" s="32" t="s">
        <v>67</v>
      </c>
      <c r="C138" s="32" t="s">
        <v>444</v>
      </c>
      <c r="D138" s="32" t="s">
        <v>80</v>
      </c>
      <c r="E138" s="33">
        <v>5</v>
      </c>
      <c r="F138" s="33" t="s">
        <v>59</v>
      </c>
      <c r="G138" s="33" t="s">
        <v>60</v>
      </c>
      <c r="H138" s="32" t="s">
        <v>445</v>
      </c>
      <c r="I138" s="32">
        <v>8</v>
      </c>
      <c r="J138" s="32">
        <v>7</v>
      </c>
      <c r="K138" s="32" t="s">
        <v>155</v>
      </c>
      <c r="L138" s="33">
        <v>1.5</v>
      </c>
      <c r="M138" s="35" t="s">
        <v>450</v>
      </c>
      <c r="N138" s="32" t="s">
        <v>4</v>
      </c>
      <c r="R138" s="33">
        <v>4.2</v>
      </c>
      <c r="S138" s="32" t="s">
        <v>62</v>
      </c>
      <c r="T138" s="33" t="str">
        <f t="shared" si="465"/>
        <v>0.00</v>
      </c>
      <c r="U138" s="33">
        <f t="shared" si="680"/>
        <v>-1.5</v>
      </c>
      <c r="V138" s="25">
        <f t="shared" si="681"/>
        <v>92.96999999999997</v>
      </c>
      <c r="W138" s="25">
        <f t="shared" si="682"/>
        <v>401</v>
      </c>
      <c r="X138" s="36">
        <f t="shared" si="683"/>
        <v>0.23184538653366576</v>
      </c>
      <c r="Y138" s="26">
        <f t="shared" si="684"/>
        <v>0.92969999999999975</v>
      </c>
      <c r="Z138" s="27">
        <f t="shared" si="685"/>
        <v>9296.9999999999964</v>
      </c>
      <c r="AA138" s="32" t="s">
        <v>61</v>
      </c>
      <c r="AE138" s="33">
        <f t="shared" si="686"/>
        <v>4.5</v>
      </c>
      <c r="AH138" s="33">
        <v>4.5</v>
      </c>
      <c r="AR138" s="32" t="s">
        <v>48</v>
      </c>
      <c r="BG138" s="33">
        <f t="shared" si="249"/>
        <v>5.25</v>
      </c>
      <c r="BH138" s="33">
        <f t="shared" si="290"/>
        <v>4.2200000000000006</v>
      </c>
      <c r="BK138" s="33">
        <v>4.2</v>
      </c>
      <c r="BM138" s="32">
        <v>80</v>
      </c>
      <c r="BN138" s="32">
        <v>40</v>
      </c>
      <c r="BO138" s="44">
        <f t="shared" si="687"/>
        <v>0.5</v>
      </c>
      <c r="BP138" s="33">
        <f t="shared" si="649"/>
        <v>6.3000000000000007</v>
      </c>
      <c r="BQ138" s="33" t="s">
        <v>595</v>
      </c>
      <c r="BR138" s="33"/>
      <c r="BS138" s="33" t="s">
        <v>328</v>
      </c>
      <c r="BT138" s="32" t="s">
        <v>452</v>
      </c>
      <c r="BU138" s="32" t="s">
        <v>241</v>
      </c>
      <c r="BV138" s="32">
        <v>2000</v>
      </c>
      <c r="BW138" s="32" t="s">
        <v>493</v>
      </c>
      <c r="BX138" s="32" t="s">
        <v>607</v>
      </c>
      <c r="BY138" s="32">
        <v>12</v>
      </c>
      <c r="BZ138" s="33" t="str">
        <f t="shared" si="303"/>
        <v>0.00</v>
      </c>
      <c r="CA138" s="33">
        <f t="shared" si="688"/>
        <v>-1.5</v>
      </c>
      <c r="CB138" s="33">
        <f t="shared" si="689"/>
        <v>84.309999999999974</v>
      </c>
      <c r="CC138" s="56">
        <f t="shared" si="638"/>
        <v>0.21024937655860343</v>
      </c>
      <c r="CD138" s="33" t="str">
        <f t="shared" si="486"/>
        <v>0.00</v>
      </c>
      <c r="CE138" s="33">
        <f t="shared" si="690"/>
        <v>-1.5</v>
      </c>
      <c r="CF138" s="33">
        <f t="shared" si="691"/>
        <v>72.309999999999988</v>
      </c>
      <c r="CG138" s="33" t="str">
        <f t="shared" si="307"/>
        <v>0.00</v>
      </c>
      <c r="CH138" s="33">
        <f t="shared" si="692"/>
        <v>-1.5</v>
      </c>
      <c r="CI138" s="33">
        <f t="shared" si="693"/>
        <v>73.613399999999984</v>
      </c>
      <c r="CJ138" s="32">
        <f t="shared" si="643"/>
        <v>-1.5</v>
      </c>
      <c r="CK138" s="32">
        <f t="shared" si="644"/>
        <v>-5</v>
      </c>
      <c r="CL138" s="32">
        <f t="shared" si="678"/>
        <v>-5</v>
      </c>
      <c r="CM138" s="32">
        <f t="shared" si="646"/>
        <v>-1.5</v>
      </c>
      <c r="CP138" s="56">
        <f t="shared" si="648"/>
        <v>0.18357456359102239</v>
      </c>
    </row>
    <row r="139" spans="1:94" x14ac:dyDescent="0.2">
      <c r="A139" s="30">
        <v>46094</v>
      </c>
      <c r="B139" s="32" t="s">
        <v>67</v>
      </c>
      <c r="C139" s="32" t="s">
        <v>453</v>
      </c>
      <c r="D139" s="32" t="s">
        <v>85</v>
      </c>
      <c r="E139" s="33">
        <v>5.2</v>
      </c>
      <c r="F139" s="33" t="s">
        <v>59</v>
      </c>
      <c r="G139" s="33" t="s">
        <v>60</v>
      </c>
      <c r="H139" s="32" t="s">
        <v>454</v>
      </c>
      <c r="I139" s="32">
        <v>7</v>
      </c>
      <c r="J139" s="32">
        <v>1</v>
      </c>
      <c r="K139" s="32" t="s">
        <v>455</v>
      </c>
      <c r="L139" s="33">
        <v>4</v>
      </c>
      <c r="M139" s="35" t="s">
        <v>456</v>
      </c>
      <c r="N139" s="32" t="s">
        <v>4</v>
      </c>
      <c r="R139" s="33">
        <v>3.8</v>
      </c>
      <c r="S139" s="32" t="s">
        <v>62</v>
      </c>
      <c r="T139" s="33" t="str">
        <f t="shared" si="465"/>
        <v>0.00</v>
      </c>
      <c r="U139" s="33">
        <f t="shared" ref="U139:U140" si="694">-$L139+T139</f>
        <v>-4</v>
      </c>
      <c r="V139" s="25">
        <f t="shared" ref="V139:V140" si="695">V138+U139</f>
        <v>88.96999999999997</v>
      </c>
      <c r="W139" s="25">
        <f t="shared" ref="W139:W140" si="696">L139+W138</f>
        <v>405</v>
      </c>
      <c r="X139" s="36">
        <f t="shared" ref="X139:X140" si="697">SUM(V139/W139)</f>
        <v>0.21967901234567894</v>
      </c>
      <c r="Y139" s="26">
        <f t="shared" ref="Y139:Y140" si="698">V139/100</f>
        <v>0.88969999999999971</v>
      </c>
      <c r="Z139" s="27">
        <f t="shared" ref="Z139:Z140" si="699">V139*100</f>
        <v>8896.9999999999964</v>
      </c>
      <c r="AA139" s="32" t="s">
        <v>61</v>
      </c>
      <c r="AE139" s="33">
        <f t="shared" ref="AE139:AE140" si="700">MAX(AS139, AH139, BK139)</f>
        <v>3.8</v>
      </c>
      <c r="AH139" s="33">
        <v>3.53</v>
      </c>
      <c r="AR139" s="32" t="s">
        <v>57</v>
      </c>
      <c r="AS139" s="33">
        <v>3.8</v>
      </c>
      <c r="BG139" s="33">
        <f t="shared" si="249"/>
        <v>10.119999999999999</v>
      </c>
      <c r="BH139" s="33">
        <f t="shared" si="290"/>
        <v>3.3275999999999999</v>
      </c>
      <c r="BK139" s="33">
        <v>3</v>
      </c>
      <c r="BM139" s="32">
        <v>81</v>
      </c>
      <c r="BN139" s="32">
        <v>40</v>
      </c>
      <c r="BO139" s="44">
        <f t="shared" si="687"/>
        <v>0.49382716049382713</v>
      </c>
      <c r="BP139" s="33">
        <f t="shared" si="649"/>
        <v>15.2</v>
      </c>
      <c r="BQ139" s="33" t="s">
        <v>595</v>
      </c>
      <c r="BR139" s="33"/>
      <c r="BS139" s="33" t="s">
        <v>327</v>
      </c>
      <c r="BT139" s="32" t="s">
        <v>458</v>
      </c>
      <c r="BU139" s="32" t="s">
        <v>243</v>
      </c>
      <c r="BV139" s="32">
        <v>1600</v>
      </c>
      <c r="BW139" s="32" t="s">
        <v>459</v>
      </c>
      <c r="BX139" s="32" t="s">
        <v>684</v>
      </c>
      <c r="BY139" s="32">
        <v>16</v>
      </c>
      <c r="BZ139" s="33" t="str">
        <f t="shared" si="303"/>
        <v>0.00</v>
      </c>
      <c r="CA139" s="33">
        <f t="shared" ref="CA139:CA140" si="701">-$L139+BZ139</f>
        <v>-4</v>
      </c>
      <c r="CB139" s="33">
        <f t="shared" ref="CB139:CB140" si="702">CB138+CA139</f>
        <v>80.309999999999974</v>
      </c>
      <c r="CC139" s="56">
        <f t="shared" si="638"/>
        <v>0.19829629629629622</v>
      </c>
      <c r="CD139" s="33" t="str">
        <f t="shared" si="486"/>
        <v>0.00</v>
      </c>
      <c r="CE139" s="33">
        <f t="shared" ref="CE139:CE140" si="703">-$L139+CD139</f>
        <v>-4</v>
      </c>
      <c r="CF139" s="33">
        <f t="shared" ref="CF139:CF140" si="704">CF138+CE139</f>
        <v>68.309999999999988</v>
      </c>
      <c r="CG139" s="33" t="str">
        <f t="shared" si="307"/>
        <v>0.00</v>
      </c>
      <c r="CH139" s="33">
        <f t="shared" ref="CH139:CH140" si="705">CM139</f>
        <v>-4</v>
      </c>
      <c r="CI139" s="33">
        <f t="shared" ref="CI139:CI140" si="706">CI138+CH139</f>
        <v>69.613399999999984</v>
      </c>
      <c r="CJ139" s="32">
        <f t="shared" si="643"/>
        <v>-4</v>
      </c>
      <c r="CK139" s="32">
        <f t="shared" si="644"/>
        <v>-5</v>
      </c>
      <c r="CL139" s="32">
        <f t="shared" ref="CL139:CL140" si="707">IF(CK139&gt;0, CK139*0.92, CK139)</f>
        <v>-5</v>
      </c>
      <c r="CM139" s="32">
        <f t="shared" si="646"/>
        <v>-4</v>
      </c>
      <c r="CP139" s="56">
        <f t="shared" si="648"/>
        <v>0.17188493827160489</v>
      </c>
    </row>
    <row r="140" spans="1:94" x14ac:dyDescent="0.2">
      <c r="A140" s="30">
        <v>46094</v>
      </c>
      <c r="B140" s="32" t="s">
        <v>67</v>
      </c>
      <c r="C140" s="32" t="s">
        <v>453</v>
      </c>
      <c r="D140" s="32" t="s">
        <v>85</v>
      </c>
      <c r="E140" s="33">
        <v>5.2</v>
      </c>
      <c r="F140" s="33" t="s">
        <v>59</v>
      </c>
      <c r="G140" s="33" t="s">
        <v>60</v>
      </c>
      <c r="H140" s="32" t="s">
        <v>454</v>
      </c>
      <c r="I140" s="32">
        <v>7</v>
      </c>
      <c r="J140" s="32">
        <v>5</v>
      </c>
      <c r="K140" s="41" t="s">
        <v>457</v>
      </c>
      <c r="L140" s="33">
        <v>1</v>
      </c>
      <c r="M140" s="35" t="s">
        <v>456</v>
      </c>
      <c r="N140" s="32" t="s">
        <v>4</v>
      </c>
      <c r="R140" s="33">
        <v>8.1</v>
      </c>
      <c r="S140" s="32">
        <v>4</v>
      </c>
      <c r="T140" s="33" t="str">
        <f t="shared" si="465"/>
        <v>0.00</v>
      </c>
      <c r="U140" s="33">
        <f t="shared" si="694"/>
        <v>-1</v>
      </c>
      <c r="V140" s="25">
        <f t="shared" si="695"/>
        <v>87.96999999999997</v>
      </c>
      <c r="W140" s="25">
        <f t="shared" si="696"/>
        <v>406</v>
      </c>
      <c r="X140" s="36">
        <f t="shared" si="697"/>
        <v>0.21667487684729056</v>
      </c>
      <c r="Y140" s="26">
        <f t="shared" si="698"/>
        <v>0.8796999999999997</v>
      </c>
      <c r="Z140" s="27">
        <f t="shared" si="699"/>
        <v>8796.9999999999964</v>
      </c>
      <c r="AA140" s="32" t="s">
        <v>61</v>
      </c>
      <c r="AE140" s="33">
        <f t="shared" si="700"/>
        <v>8.9600000000000009</v>
      </c>
      <c r="AH140" s="33">
        <v>8.9600000000000009</v>
      </c>
      <c r="AR140" s="32" t="s">
        <v>48</v>
      </c>
      <c r="BG140" s="33">
        <f t="shared" si="249"/>
        <v>7.9600000000000009</v>
      </c>
      <c r="BH140" s="33">
        <f t="shared" si="290"/>
        <v>8.3231999999999999</v>
      </c>
      <c r="BK140" s="33">
        <v>8.1</v>
      </c>
      <c r="BM140" s="32">
        <v>81</v>
      </c>
      <c r="BN140" s="32">
        <v>40</v>
      </c>
      <c r="BO140" s="44">
        <f t="shared" si="687"/>
        <v>0.49382716049382713</v>
      </c>
      <c r="BP140" s="33">
        <f t="shared" si="649"/>
        <v>8.1</v>
      </c>
      <c r="BQ140" s="33" t="s">
        <v>595</v>
      </c>
      <c r="BR140" s="33"/>
      <c r="BS140" s="33" t="s">
        <v>328</v>
      </c>
      <c r="BT140" s="32" t="s">
        <v>458</v>
      </c>
      <c r="BU140" s="32" t="s">
        <v>243</v>
      </c>
      <c r="BV140" s="32">
        <v>1600</v>
      </c>
      <c r="BW140" s="32" t="s">
        <v>459</v>
      </c>
      <c r="BX140" s="32" t="s">
        <v>684</v>
      </c>
      <c r="BY140" s="32">
        <v>16</v>
      </c>
      <c r="BZ140" s="33" t="str">
        <f t="shared" si="303"/>
        <v>0.00</v>
      </c>
      <c r="CA140" s="33">
        <f t="shared" si="701"/>
        <v>-1</v>
      </c>
      <c r="CB140" s="33">
        <f t="shared" si="702"/>
        <v>79.309999999999974</v>
      </c>
      <c r="CC140" s="56">
        <f t="shared" si="638"/>
        <v>0.19534482758620683</v>
      </c>
      <c r="CD140" s="33" t="str">
        <f t="shared" si="486"/>
        <v>0.00</v>
      </c>
      <c r="CE140" s="33">
        <f t="shared" si="703"/>
        <v>-1</v>
      </c>
      <c r="CF140" s="33">
        <f t="shared" si="704"/>
        <v>67.309999999999988</v>
      </c>
      <c r="CG140" s="33" t="str">
        <f t="shared" si="307"/>
        <v>0.00</v>
      </c>
      <c r="CH140" s="33">
        <f t="shared" si="705"/>
        <v>-1</v>
      </c>
      <c r="CI140" s="33">
        <f t="shared" si="706"/>
        <v>68.613399999999984</v>
      </c>
      <c r="CJ140" s="32">
        <f t="shared" si="643"/>
        <v>-1</v>
      </c>
      <c r="CK140" s="32">
        <f t="shared" si="644"/>
        <v>-5</v>
      </c>
      <c r="CL140" s="32">
        <f t="shared" si="707"/>
        <v>-5</v>
      </c>
      <c r="CM140" s="32">
        <f t="shared" si="646"/>
        <v>-1</v>
      </c>
      <c r="CP140" s="56">
        <f t="shared" si="648"/>
        <v>0.16899852216748765</v>
      </c>
    </row>
    <row r="141" spans="1:94" x14ac:dyDescent="0.2">
      <c r="A141" s="30">
        <v>46095</v>
      </c>
      <c r="B141" s="32" t="s">
        <v>67</v>
      </c>
      <c r="C141" s="32" t="s">
        <v>461</v>
      </c>
      <c r="D141" s="32" t="s">
        <v>65</v>
      </c>
      <c r="E141" s="33">
        <v>1.4</v>
      </c>
      <c r="F141" s="33" t="s">
        <v>59</v>
      </c>
      <c r="G141" s="33" t="s">
        <v>60</v>
      </c>
      <c r="H141" s="32" t="s">
        <v>73</v>
      </c>
      <c r="I141" s="32">
        <v>3</v>
      </c>
      <c r="J141" s="32">
        <v>3</v>
      </c>
      <c r="K141" s="39" t="s">
        <v>462</v>
      </c>
      <c r="L141" s="33">
        <v>4</v>
      </c>
      <c r="M141" s="35" t="s">
        <v>463</v>
      </c>
      <c r="N141" s="32" t="s">
        <v>4</v>
      </c>
      <c r="R141" s="33">
        <v>2.25</v>
      </c>
      <c r="S141" s="32">
        <v>1</v>
      </c>
      <c r="T141" s="33">
        <f t="shared" si="465"/>
        <v>9</v>
      </c>
      <c r="U141" s="33">
        <f t="shared" ref="U141:U142" si="708">-$L141+T141</f>
        <v>5</v>
      </c>
      <c r="V141" s="25">
        <f t="shared" ref="V141:V142" si="709">V140+U141</f>
        <v>92.96999999999997</v>
      </c>
      <c r="W141" s="25">
        <f t="shared" ref="W141:W142" si="710">L141+W140</f>
        <v>410</v>
      </c>
      <c r="X141" s="36">
        <f t="shared" ref="X141:X142" si="711">SUM(V141/W141)</f>
        <v>0.22675609756097553</v>
      </c>
      <c r="Y141" s="26">
        <f t="shared" ref="Y141:Y142" si="712">V141/100</f>
        <v>0.92969999999999975</v>
      </c>
      <c r="Z141" s="27">
        <f t="shared" ref="Z141:Z142" si="713">V141*100</f>
        <v>9296.9999999999964</v>
      </c>
      <c r="AA141" s="32" t="s">
        <v>63</v>
      </c>
      <c r="AE141" s="33">
        <f t="shared" ref="AE141:AE142" si="714">MAX(AS141, AH141, BK141)</f>
        <v>2.25</v>
      </c>
      <c r="AH141" s="33">
        <v>2.09</v>
      </c>
      <c r="AR141" s="32" t="s">
        <v>57</v>
      </c>
      <c r="AS141" s="33">
        <v>2.25</v>
      </c>
      <c r="BG141" s="33">
        <f t="shared" si="249"/>
        <v>4.3599999999999994</v>
      </c>
      <c r="BH141" s="33">
        <f t="shared" si="290"/>
        <v>2.0027999999999997</v>
      </c>
      <c r="BK141" s="33">
        <v>2.2000000000000002</v>
      </c>
      <c r="BM141" s="32">
        <v>82</v>
      </c>
      <c r="BN141" s="32">
        <v>41</v>
      </c>
      <c r="BO141" s="44">
        <f t="shared" si="687"/>
        <v>0.5</v>
      </c>
      <c r="BP141" s="33">
        <f t="shared" si="649"/>
        <v>9</v>
      </c>
      <c r="BQ141" s="33" t="s">
        <v>595</v>
      </c>
      <c r="BR141" s="33"/>
      <c r="BS141" s="33" t="s">
        <v>327</v>
      </c>
      <c r="BT141" s="32" t="s">
        <v>468</v>
      </c>
      <c r="BU141" s="32" t="s">
        <v>243</v>
      </c>
      <c r="BV141" s="32">
        <v>1200</v>
      </c>
      <c r="BW141" s="32" t="s">
        <v>459</v>
      </c>
      <c r="BX141" s="32" t="s">
        <v>460</v>
      </c>
      <c r="BY141" s="32">
        <v>8</v>
      </c>
      <c r="BZ141" s="33">
        <f t="shared" si="303"/>
        <v>8.8000000000000007</v>
      </c>
      <c r="CA141" s="33">
        <f t="shared" ref="CA141:CA142" si="715">-$L141+BZ141</f>
        <v>4.8000000000000007</v>
      </c>
      <c r="CB141" s="33">
        <f t="shared" ref="CB141:CB142" si="716">CB140+CA141</f>
        <v>84.109999999999971</v>
      </c>
      <c r="CC141" s="56">
        <f t="shared" si="638"/>
        <v>0.20514634146341457</v>
      </c>
      <c r="CD141" s="33">
        <f t="shared" si="486"/>
        <v>8.01</v>
      </c>
      <c r="CE141" s="33">
        <f t="shared" ref="CE141:CE142" si="717">-$L141+CD141</f>
        <v>4.01</v>
      </c>
      <c r="CF141" s="33">
        <f t="shared" ref="CF141:CF142" si="718">CF140+CE141</f>
        <v>71.319999999999993</v>
      </c>
      <c r="CG141" s="33">
        <f t="shared" si="307"/>
        <v>8.01</v>
      </c>
      <c r="CH141" s="33">
        <f t="shared" ref="CH141:CH142" si="719">CM141</f>
        <v>4.0911999999999997</v>
      </c>
      <c r="CI141" s="33">
        <f t="shared" ref="CI141:CI142" si="720">CI140+CH141</f>
        <v>72.704599999999985</v>
      </c>
      <c r="CJ141" s="32">
        <f t="shared" si="643"/>
        <v>4.3599999999999994</v>
      </c>
      <c r="CK141" s="32">
        <f t="shared" si="644"/>
        <v>3.3599999999999994</v>
      </c>
      <c r="CL141" s="32">
        <f t="shared" ref="CL141:CL142" si="721">IF(CK141&gt;0, CK141*0.92, CK141)</f>
        <v>3.0911999999999997</v>
      </c>
      <c r="CM141" s="32">
        <f t="shared" si="646"/>
        <v>4.0911999999999997</v>
      </c>
      <c r="CP141" s="56">
        <f t="shared" si="648"/>
        <v>0.1773282926829268</v>
      </c>
    </row>
    <row r="142" spans="1:94" x14ac:dyDescent="0.2">
      <c r="A142" s="30">
        <v>46095</v>
      </c>
      <c r="B142" s="32" t="s">
        <v>67</v>
      </c>
      <c r="C142" s="32" t="s">
        <v>461</v>
      </c>
      <c r="D142" s="32" t="s">
        <v>65</v>
      </c>
      <c r="E142" s="33">
        <v>1.4</v>
      </c>
      <c r="F142" s="33" t="s">
        <v>59</v>
      </c>
      <c r="G142" s="33" t="s">
        <v>60</v>
      </c>
      <c r="H142" s="32" t="s">
        <v>73</v>
      </c>
      <c r="I142" s="32">
        <v>3</v>
      </c>
      <c r="J142" s="32">
        <v>10</v>
      </c>
      <c r="K142" s="41" t="s">
        <v>464</v>
      </c>
      <c r="L142" s="33">
        <v>1</v>
      </c>
      <c r="M142" s="35" t="s">
        <v>463</v>
      </c>
      <c r="N142" s="32" t="s">
        <v>4</v>
      </c>
      <c r="R142" s="33">
        <v>8</v>
      </c>
      <c r="S142" s="32">
        <v>4</v>
      </c>
      <c r="T142" s="33" t="str">
        <f t="shared" si="465"/>
        <v>0.00</v>
      </c>
      <c r="U142" s="33">
        <f t="shared" si="708"/>
        <v>-1</v>
      </c>
      <c r="V142" s="25">
        <f t="shared" si="709"/>
        <v>91.96999999999997</v>
      </c>
      <c r="W142" s="25">
        <f t="shared" si="710"/>
        <v>411</v>
      </c>
      <c r="X142" s="36">
        <f t="shared" si="711"/>
        <v>0.22377128953771283</v>
      </c>
      <c r="Y142" s="26">
        <f t="shared" si="712"/>
        <v>0.91969999999999974</v>
      </c>
      <c r="Z142" s="27">
        <f t="shared" si="713"/>
        <v>9196.9999999999964</v>
      </c>
      <c r="AA142" s="32" t="s">
        <v>61</v>
      </c>
      <c r="AE142" s="33">
        <f t="shared" si="714"/>
        <v>8.4</v>
      </c>
      <c r="AH142" s="33">
        <v>8.4</v>
      </c>
      <c r="AR142" s="32" t="s">
        <v>57</v>
      </c>
      <c r="AS142" s="33">
        <v>8</v>
      </c>
      <c r="BG142" s="33">
        <f t="shared" si="249"/>
        <v>7.4</v>
      </c>
      <c r="BH142" s="33">
        <f t="shared" si="290"/>
        <v>7.8080000000000007</v>
      </c>
      <c r="BK142" s="33">
        <v>8.1</v>
      </c>
      <c r="BM142" s="32">
        <v>82</v>
      </c>
      <c r="BN142" s="32">
        <v>41</v>
      </c>
      <c r="BO142" s="44">
        <f t="shared" si="687"/>
        <v>0.5</v>
      </c>
      <c r="BP142" s="33">
        <f t="shared" si="649"/>
        <v>8</v>
      </c>
      <c r="BQ142" s="33" t="s">
        <v>595</v>
      </c>
      <c r="BR142" s="33"/>
      <c r="BS142" s="33" t="s">
        <v>328</v>
      </c>
      <c r="BT142" s="32" t="s">
        <v>468</v>
      </c>
      <c r="BU142" s="32" t="s">
        <v>243</v>
      </c>
      <c r="BV142" s="32">
        <v>1200</v>
      </c>
      <c r="BW142" s="32" t="s">
        <v>459</v>
      </c>
      <c r="BX142" s="32" t="s">
        <v>460</v>
      </c>
      <c r="BY142" s="32">
        <v>8</v>
      </c>
      <c r="BZ142" s="33" t="str">
        <f t="shared" si="303"/>
        <v>0.00</v>
      </c>
      <c r="CA142" s="33">
        <f t="shared" si="715"/>
        <v>-1</v>
      </c>
      <c r="CB142" s="33">
        <f t="shared" si="716"/>
        <v>83.109999999999971</v>
      </c>
      <c r="CC142" s="56">
        <f t="shared" si="638"/>
        <v>0.20221411192214106</v>
      </c>
      <c r="CD142" s="33" t="str">
        <f t="shared" si="486"/>
        <v>0.00</v>
      </c>
      <c r="CE142" s="33">
        <f t="shared" si="717"/>
        <v>-1</v>
      </c>
      <c r="CF142" s="33">
        <f t="shared" si="718"/>
        <v>70.319999999999993</v>
      </c>
      <c r="CG142" s="33" t="str">
        <f t="shared" si="307"/>
        <v>0.00</v>
      </c>
      <c r="CH142" s="33">
        <f t="shared" si="719"/>
        <v>-1</v>
      </c>
      <c r="CI142" s="33">
        <f t="shared" si="720"/>
        <v>71.704599999999985</v>
      </c>
      <c r="CJ142" s="32">
        <f t="shared" si="643"/>
        <v>-1</v>
      </c>
      <c r="CK142" s="32">
        <f t="shared" si="644"/>
        <v>3.3599999999999994</v>
      </c>
      <c r="CL142" s="32">
        <f t="shared" si="721"/>
        <v>3.0911999999999997</v>
      </c>
      <c r="CM142" s="32">
        <f t="shared" si="646"/>
        <v>-1</v>
      </c>
      <c r="CP142" s="56">
        <f t="shared" si="648"/>
        <v>0.17446374695863742</v>
      </c>
    </row>
    <row r="143" spans="1:94" x14ac:dyDescent="0.2">
      <c r="A143" s="30">
        <v>46095</v>
      </c>
      <c r="B143" s="32" t="s">
        <v>67</v>
      </c>
      <c r="C143" s="32" t="s">
        <v>461</v>
      </c>
      <c r="D143" s="32" t="s">
        <v>65</v>
      </c>
      <c r="E143" s="32">
        <v>2.15</v>
      </c>
      <c r="F143" s="33" t="s">
        <v>59</v>
      </c>
      <c r="G143" s="33" t="s">
        <v>60</v>
      </c>
      <c r="H143" s="32" t="s">
        <v>73</v>
      </c>
      <c r="I143" s="32">
        <v>4</v>
      </c>
      <c r="J143" s="32">
        <v>2</v>
      </c>
      <c r="K143" s="39" t="s">
        <v>465</v>
      </c>
      <c r="L143" s="33">
        <v>4</v>
      </c>
      <c r="M143" s="35" t="s">
        <v>467</v>
      </c>
      <c r="N143" s="32" t="s">
        <v>4</v>
      </c>
      <c r="R143" s="33">
        <v>2.64</v>
      </c>
      <c r="S143" s="32">
        <v>1</v>
      </c>
      <c r="T143" s="33">
        <f t="shared" si="465"/>
        <v>10.56</v>
      </c>
      <c r="U143" s="33">
        <f t="shared" ref="U143:U144" si="722">-$L143+T143</f>
        <v>6.5600000000000005</v>
      </c>
      <c r="V143" s="25">
        <f t="shared" ref="V143:V144" si="723">V142+U143</f>
        <v>98.529999999999973</v>
      </c>
      <c r="W143" s="25">
        <f t="shared" ref="W143:W144" si="724">L143+W142</f>
        <v>415</v>
      </c>
      <c r="X143" s="36">
        <f t="shared" ref="X143:X144" si="725">SUM(V143/W143)</f>
        <v>0.23742168674698788</v>
      </c>
      <c r="Y143" s="26">
        <f t="shared" ref="Y143:Y144" si="726">V143/100</f>
        <v>0.98529999999999973</v>
      </c>
      <c r="Z143" s="27">
        <f t="shared" ref="Z143:Z144" si="727">V143*100</f>
        <v>9852.9999999999964</v>
      </c>
      <c r="AA143" s="32" t="s">
        <v>63</v>
      </c>
      <c r="AE143" s="33">
        <f t="shared" ref="AE143:AE144" si="728">MAX(AS143, AH143, BK143)</f>
        <v>2.88</v>
      </c>
      <c r="AH143" s="33">
        <v>2.88</v>
      </c>
      <c r="AR143" s="32" t="s">
        <v>57</v>
      </c>
      <c r="AS143" s="33">
        <v>2.8</v>
      </c>
      <c r="BG143" s="33">
        <f t="shared" si="249"/>
        <v>7.52</v>
      </c>
      <c r="BH143" s="33">
        <f t="shared" si="290"/>
        <v>2.7296</v>
      </c>
      <c r="BK143" s="33">
        <v>2.8</v>
      </c>
      <c r="BM143" s="32">
        <v>83</v>
      </c>
      <c r="BN143" s="32">
        <v>42</v>
      </c>
      <c r="BO143" s="44">
        <f t="shared" si="687"/>
        <v>0.50602409638554213</v>
      </c>
      <c r="BP143" s="33">
        <f t="shared" si="649"/>
        <v>10.56</v>
      </c>
      <c r="BQ143" s="33" t="s">
        <v>595</v>
      </c>
      <c r="BR143" s="33"/>
      <c r="BS143" s="33" t="s">
        <v>327</v>
      </c>
      <c r="BT143" s="32" t="s">
        <v>469</v>
      </c>
      <c r="BU143" s="32" t="s">
        <v>243</v>
      </c>
      <c r="BV143" s="32">
        <v>1200</v>
      </c>
      <c r="BW143" s="32" t="s">
        <v>459</v>
      </c>
      <c r="BX143" s="32" t="s">
        <v>460</v>
      </c>
      <c r="BY143" s="32">
        <v>9</v>
      </c>
      <c r="BZ143" s="33">
        <f t="shared" si="303"/>
        <v>11.2</v>
      </c>
      <c r="CA143" s="33">
        <f t="shared" ref="CA143:CA144" si="729">-$L143+BZ143</f>
        <v>7.1999999999999993</v>
      </c>
      <c r="CB143" s="33">
        <f t="shared" ref="CB143:CB144" si="730">CB142+CA143</f>
        <v>90.309999999999974</v>
      </c>
      <c r="CC143" s="56">
        <f t="shared" si="638"/>
        <v>0.21761445783132524</v>
      </c>
      <c r="CD143" s="33">
        <f t="shared" si="486"/>
        <v>10.92</v>
      </c>
      <c r="CE143" s="33">
        <f t="shared" ref="CE143:CE144" si="731">-$L143+CD143</f>
        <v>6.92</v>
      </c>
      <c r="CF143" s="33">
        <f t="shared" ref="CF143:CF144" si="732">CF142+CE143</f>
        <v>77.239999999999995</v>
      </c>
      <c r="CG143" s="33">
        <f t="shared" si="307"/>
        <v>10.92</v>
      </c>
      <c r="CH143" s="33">
        <f t="shared" ref="CH143:CH144" si="733">CM143</f>
        <v>6.9984000000000002</v>
      </c>
      <c r="CI143" s="33">
        <f t="shared" ref="CI143:CI144" si="734">CI142+CH143</f>
        <v>78.702999999999989</v>
      </c>
      <c r="CJ143" s="32">
        <f t="shared" si="643"/>
        <v>7.52</v>
      </c>
      <c r="CK143" s="32">
        <f t="shared" si="644"/>
        <v>6.52</v>
      </c>
      <c r="CL143" s="32">
        <f t="shared" ref="CL143:CL144" si="735">IF(CK143&gt;0, CK143*0.92, CK143)</f>
        <v>5.9984000000000002</v>
      </c>
      <c r="CM143" s="32">
        <f t="shared" si="646"/>
        <v>6.9984000000000002</v>
      </c>
      <c r="CP143" s="56">
        <f t="shared" si="648"/>
        <v>0.18964578313253008</v>
      </c>
    </row>
    <row r="144" spans="1:94" x14ac:dyDescent="0.2">
      <c r="A144" s="30">
        <v>46095</v>
      </c>
      <c r="B144" s="32" t="s">
        <v>67</v>
      </c>
      <c r="C144" s="32" t="s">
        <v>461</v>
      </c>
      <c r="D144" s="32" t="s">
        <v>65</v>
      </c>
      <c r="E144" s="32">
        <v>2.15</v>
      </c>
      <c r="F144" s="33" t="s">
        <v>59</v>
      </c>
      <c r="G144" s="33" t="s">
        <v>60</v>
      </c>
      <c r="H144" s="32" t="s">
        <v>73</v>
      </c>
      <c r="I144" s="32">
        <v>4</v>
      </c>
      <c r="J144" s="32">
        <v>1</v>
      </c>
      <c r="K144" s="32" t="s">
        <v>466</v>
      </c>
      <c r="L144" s="33">
        <v>1</v>
      </c>
      <c r="M144" s="35" t="s">
        <v>467</v>
      </c>
      <c r="N144" s="32" t="s">
        <v>4</v>
      </c>
      <c r="R144" s="33">
        <v>11.04</v>
      </c>
      <c r="S144" s="32" t="s">
        <v>62</v>
      </c>
      <c r="T144" s="33" t="str">
        <f t="shared" si="465"/>
        <v>0.00</v>
      </c>
      <c r="U144" s="33">
        <f t="shared" si="722"/>
        <v>-1</v>
      </c>
      <c r="V144" s="25">
        <f t="shared" si="723"/>
        <v>97.529999999999973</v>
      </c>
      <c r="W144" s="25">
        <f t="shared" si="724"/>
        <v>416</v>
      </c>
      <c r="X144" s="36">
        <f t="shared" si="725"/>
        <v>0.23444711538461532</v>
      </c>
      <c r="Y144" s="26">
        <f t="shared" si="726"/>
        <v>0.97529999999999972</v>
      </c>
      <c r="Z144" s="27">
        <f t="shared" si="727"/>
        <v>9752.9999999999964</v>
      </c>
      <c r="AA144" s="32" t="s">
        <v>61</v>
      </c>
      <c r="AE144" s="33">
        <f t="shared" si="728"/>
        <v>12</v>
      </c>
      <c r="AH144" s="33">
        <v>6.68</v>
      </c>
      <c r="AR144" s="32" t="s">
        <v>57</v>
      </c>
      <c r="AS144" s="33">
        <v>12</v>
      </c>
      <c r="BG144" s="33">
        <f t="shared" si="249"/>
        <v>5.68</v>
      </c>
      <c r="BH144" s="33">
        <f t="shared" si="290"/>
        <v>6.2256</v>
      </c>
      <c r="BK144" s="33">
        <v>5.3</v>
      </c>
      <c r="BM144" s="32">
        <v>83</v>
      </c>
      <c r="BN144" s="32">
        <v>42</v>
      </c>
      <c r="BO144" s="44">
        <f t="shared" si="687"/>
        <v>0.50602409638554213</v>
      </c>
      <c r="BP144" s="33">
        <f t="shared" si="649"/>
        <v>11.04</v>
      </c>
      <c r="BQ144" s="33" t="s">
        <v>595</v>
      </c>
      <c r="BR144" s="33"/>
      <c r="BS144" s="33" t="s">
        <v>328</v>
      </c>
      <c r="BT144" s="32" t="s">
        <v>469</v>
      </c>
      <c r="BU144" s="32" t="s">
        <v>243</v>
      </c>
      <c r="BV144" s="32">
        <v>1200</v>
      </c>
      <c r="BW144" s="32" t="s">
        <v>459</v>
      </c>
      <c r="BX144" s="32" t="s">
        <v>460</v>
      </c>
      <c r="BY144" s="32">
        <v>9</v>
      </c>
      <c r="BZ144" s="33" t="str">
        <f t="shared" si="303"/>
        <v>0.00</v>
      </c>
      <c r="CA144" s="33">
        <f t="shared" si="729"/>
        <v>-1</v>
      </c>
      <c r="CB144" s="33">
        <f t="shared" si="730"/>
        <v>89.309999999999974</v>
      </c>
      <c r="CC144" s="56">
        <f t="shared" si="638"/>
        <v>0.21468749999999995</v>
      </c>
      <c r="CD144" s="33" t="str">
        <f t="shared" si="486"/>
        <v>0.00</v>
      </c>
      <c r="CE144" s="33">
        <f t="shared" si="731"/>
        <v>-1</v>
      </c>
      <c r="CF144" s="33">
        <f t="shared" si="732"/>
        <v>76.239999999999995</v>
      </c>
      <c r="CG144" s="33" t="str">
        <f t="shared" si="307"/>
        <v>0.00</v>
      </c>
      <c r="CH144" s="33">
        <f t="shared" si="733"/>
        <v>-1</v>
      </c>
      <c r="CI144" s="33">
        <f t="shared" si="734"/>
        <v>77.702999999999989</v>
      </c>
      <c r="CJ144" s="32">
        <f t="shared" si="643"/>
        <v>-1</v>
      </c>
      <c r="CK144" s="32">
        <f t="shared" si="644"/>
        <v>6.52</v>
      </c>
      <c r="CL144" s="32">
        <f t="shared" si="735"/>
        <v>5.9984000000000002</v>
      </c>
      <c r="CM144" s="32">
        <f t="shared" si="646"/>
        <v>-1</v>
      </c>
      <c r="CP144" s="56">
        <f t="shared" si="648"/>
        <v>0.18678605769230766</v>
      </c>
    </row>
    <row r="145" spans="1:94" x14ac:dyDescent="0.2">
      <c r="A145" s="30">
        <v>46095</v>
      </c>
      <c r="B145" s="32" t="s">
        <v>67</v>
      </c>
      <c r="C145" s="32" t="s">
        <v>470</v>
      </c>
      <c r="D145" s="32" t="s">
        <v>65</v>
      </c>
      <c r="E145" s="32">
        <v>3.25</v>
      </c>
      <c r="F145" s="33" t="s">
        <v>59</v>
      </c>
      <c r="G145" s="33" t="s">
        <v>60</v>
      </c>
      <c r="H145" s="32" t="s">
        <v>73</v>
      </c>
      <c r="I145" s="32">
        <v>6</v>
      </c>
      <c r="J145" s="32">
        <v>4</v>
      </c>
      <c r="K145" s="34" t="s">
        <v>471</v>
      </c>
      <c r="L145" s="33">
        <v>2.5</v>
      </c>
      <c r="M145" s="35" t="s">
        <v>472</v>
      </c>
      <c r="N145" s="32" t="s">
        <v>4</v>
      </c>
      <c r="R145" s="33">
        <v>4.75</v>
      </c>
      <c r="S145" s="32">
        <v>3</v>
      </c>
      <c r="T145" s="33" t="str">
        <f t="shared" si="465"/>
        <v>0.00</v>
      </c>
      <c r="U145" s="33">
        <f t="shared" ref="U145:U146" si="736">-$L145+T145</f>
        <v>-2.5</v>
      </c>
      <c r="V145" s="25">
        <f t="shared" ref="V145:V146" si="737">V144+U145</f>
        <v>95.029999999999973</v>
      </c>
      <c r="W145" s="25">
        <f t="shared" ref="W145:W146" si="738">L145+W144</f>
        <v>418.5</v>
      </c>
      <c r="X145" s="36">
        <f t="shared" ref="X145:X146" si="739">SUM(V145/W145)</f>
        <v>0.22707287933094378</v>
      </c>
      <c r="Y145" s="26">
        <f t="shared" ref="Y145:Y146" si="740">V145/100</f>
        <v>0.9502999999999997</v>
      </c>
      <c r="Z145" s="27">
        <f t="shared" ref="Z145:Z146" si="741">V145*100</f>
        <v>9502.9999999999964</v>
      </c>
      <c r="AA145" s="32" t="s">
        <v>61</v>
      </c>
      <c r="AE145" s="33">
        <f t="shared" ref="AE145:AE146" si="742">MAX(AS145, AH145, BK145)</f>
        <v>5</v>
      </c>
      <c r="AH145" s="33">
        <v>4.3499999999999996</v>
      </c>
      <c r="AR145" s="32" t="s">
        <v>57</v>
      </c>
      <c r="AS145" s="33">
        <v>5</v>
      </c>
      <c r="BG145" s="33">
        <f t="shared" si="249"/>
        <v>8.375</v>
      </c>
      <c r="BH145" s="33">
        <f t="shared" si="290"/>
        <v>4.0819999999999999</v>
      </c>
      <c r="BK145" s="33">
        <v>4.7</v>
      </c>
      <c r="BM145" s="32">
        <v>84</v>
      </c>
      <c r="BN145" s="32">
        <v>42</v>
      </c>
      <c r="BO145" s="44">
        <f t="shared" si="687"/>
        <v>0.5</v>
      </c>
      <c r="BP145" s="33">
        <f t="shared" si="649"/>
        <v>11.875</v>
      </c>
      <c r="BQ145" s="33" t="s">
        <v>591</v>
      </c>
      <c r="BR145" s="33" t="s">
        <v>605</v>
      </c>
      <c r="BS145" s="33"/>
      <c r="BT145" s="32" t="s">
        <v>473</v>
      </c>
      <c r="BU145" s="32" t="s">
        <v>243</v>
      </c>
      <c r="BV145" s="32">
        <v>1100</v>
      </c>
      <c r="BW145" s="32" t="s">
        <v>459</v>
      </c>
      <c r="BX145" s="32" t="s">
        <v>460</v>
      </c>
      <c r="BY145" s="32">
        <v>9</v>
      </c>
      <c r="BZ145" s="33" t="str">
        <f t="shared" si="303"/>
        <v>0.00</v>
      </c>
      <c r="CA145" s="33">
        <f t="shared" ref="CA145:CA146" si="743">-$L145+BZ145</f>
        <v>-2.5</v>
      </c>
      <c r="CB145" s="33">
        <f t="shared" ref="CB145:CB146" si="744">CB144+CA145</f>
        <v>86.809999999999974</v>
      </c>
      <c r="CC145" s="58">
        <f t="shared" si="638"/>
        <v>0.20743130227001189</v>
      </c>
      <c r="CD145" s="33" t="str">
        <f t="shared" si="486"/>
        <v>0.00</v>
      </c>
      <c r="CE145" s="33">
        <f t="shared" ref="CE145:CE146" si="745">-$L145+CD145</f>
        <v>-2.5</v>
      </c>
      <c r="CF145" s="33">
        <f t="shared" ref="CF145:CF146" si="746">CF144+CE145</f>
        <v>73.739999999999995</v>
      </c>
      <c r="CG145" s="33" t="str">
        <f t="shared" si="307"/>
        <v>0.00</v>
      </c>
      <c r="CH145" s="33">
        <f t="shared" ref="CH145:CH146" si="747">CM145</f>
        <v>-2.5</v>
      </c>
      <c r="CI145" s="33">
        <f t="shared" ref="CI145:CI146" si="748">CI144+CH145</f>
        <v>75.202999999999989</v>
      </c>
      <c r="CJ145" s="33">
        <f t="shared" si="643"/>
        <v>-2.5</v>
      </c>
      <c r="CK145" s="33">
        <f t="shared" si="644"/>
        <v>-0.39999999999999991</v>
      </c>
      <c r="CL145" s="33">
        <f t="shared" ref="CL145:CL146" si="749">IF(CK145&gt;0, CK145*0.92, CK145)</f>
        <v>-0.39999999999999991</v>
      </c>
      <c r="CM145" s="33">
        <f t="shared" si="646"/>
        <v>-2.5</v>
      </c>
      <c r="CN145" s="33"/>
      <c r="CO145" s="33"/>
      <c r="CP145" s="58">
        <f t="shared" si="648"/>
        <v>0.17969653524492232</v>
      </c>
    </row>
    <row r="146" spans="1:94" x14ac:dyDescent="0.2">
      <c r="A146" s="30">
        <v>46095</v>
      </c>
      <c r="B146" s="32" t="s">
        <v>67</v>
      </c>
      <c r="C146" s="32" t="s">
        <v>470</v>
      </c>
      <c r="D146" s="32" t="s">
        <v>65</v>
      </c>
      <c r="E146" s="32">
        <v>3.25</v>
      </c>
      <c r="F146" s="33" t="s">
        <v>59</v>
      </c>
      <c r="G146" s="33" t="s">
        <v>60</v>
      </c>
      <c r="H146" s="32" t="s">
        <v>73</v>
      </c>
      <c r="I146" s="32">
        <v>6</v>
      </c>
      <c r="J146" s="32">
        <v>4</v>
      </c>
      <c r="K146" s="39" t="s">
        <v>471</v>
      </c>
      <c r="L146" s="33">
        <v>2.5</v>
      </c>
      <c r="M146" s="35" t="s">
        <v>472</v>
      </c>
      <c r="N146" s="32" t="s">
        <v>5</v>
      </c>
      <c r="R146" s="33">
        <v>1.85</v>
      </c>
      <c r="S146" s="32">
        <v>3</v>
      </c>
      <c r="T146" s="33">
        <f t="shared" si="465"/>
        <v>4.63</v>
      </c>
      <c r="U146" s="33">
        <f t="shared" si="736"/>
        <v>2.13</v>
      </c>
      <c r="V146" s="25">
        <f t="shared" si="737"/>
        <v>97.159999999999968</v>
      </c>
      <c r="W146" s="25">
        <f t="shared" si="738"/>
        <v>421</v>
      </c>
      <c r="X146" s="36">
        <f t="shared" si="739"/>
        <v>0.23078384798099755</v>
      </c>
      <c r="Y146" s="26">
        <f t="shared" si="740"/>
        <v>0.97159999999999969</v>
      </c>
      <c r="Z146" s="27">
        <f t="shared" si="741"/>
        <v>9715.9999999999964</v>
      </c>
      <c r="AA146" s="32" t="s">
        <v>63</v>
      </c>
      <c r="AE146" s="33">
        <f t="shared" si="742"/>
        <v>1.95</v>
      </c>
      <c r="AH146" s="33">
        <v>1.84</v>
      </c>
      <c r="AR146" s="32" t="s">
        <v>57</v>
      </c>
      <c r="AS146" s="33">
        <v>1.95</v>
      </c>
      <c r="BG146" s="33">
        <f t="shared" si="249"/>
        <v>2.1000000000000005</v>
      </c>
      <c r="BH146" s="33">
        <f t="shared" si="290"/>
        <v>1.7728000000000002</v>
      </c>
      <c r="BK146" s="33">
        <v>1.8</v>
      </c>
      <c r="BM146" s="32">
        <v>84</v>
      </c>
      <c r="BN146" s="32">
        <v>43</v>
      </c>
      <c r="BO146" s="44">
        <f t="shared" si="687"/>
        <v>0.51190476190476186</v>
      </c>
      <c r="BP146" s="33">
        <f t="shared" si="649"/>
        <v>4.625</v>
      </c>
      <c r="BQ146" s="33" t="s">
        <v>591</v>
      </c>
      <c r="BR146" s="33" t="s">
        <v>606</v>
      </c>
      <c r="BS146" s="33"/>
      <c r="BT146" s="32" t="s">
        <v>473</v>
      </c>
      <c r="BU146" s="32" t="s">
        <v>243</v>
      </c>
      <c r="BV146" s="32">
        <v>1100</v>
      </c>
      <c r="BW146" s="32" t="s">
        <v>459</v>
      </c>
      <c r="BX146" s="32" t="s">
        <v>460</v>
      </c>
      <c r="BY146" s="32">
        <v>9</v>
      </c>
      <c r="BZ146" s="33">
        <f t="shared" si="303"/>
        <v>4.5</v>
      </c>
      <c r="CA146" s="33">
        <f t="shared" si="743"/>
        <v>2</v>
      </c>
      <c r="CB146" s="33">
        <f t="shared" si="744"/>
        <v>88.809999999999974</v>
      </c>
      <c r="CC146" s="58">
        <f t="shared" si="638"/>
        <v>0.21095011876484554</v>
      </c>
      <c r="CD146" s="33">
        <f t="shared" si="486"/>
        <v>4.43</v>
      </c>
      <c r="CE146" s="33">
        <f t="shared" si="745"/>
        <v>1.9299999999999997</v>
      </c>
      <c r="CF146" s="33">
        <f t="shared" si="746"/>
        <v>75.669999999999987</v>
      </c>
      <c r="CG146" s="33">
        <f t="shared" si="307"/>
        <v>4.43</v>
      </c>
      <c r="CH146" s="33">
        <f t="shared" si="747"/>
        <v>2.1</v>
      </c>
      <c r="CI146" s="33">
        <f t="shared" si="748"/>
        <v>77.302999999999983</v>
      </c>
      <c r="CJ146" s="33">
        <f t="shared" si="643"/>
        <v>2.1</v>
      </c>
      <c r="CK146" s="33">
        <f t="shared" si="644"/>
        <v>-0.39999999999999991</v>
      </c>
      <c r="CL146" s="33">
        <f t="shared" si="749"/>
        <v>-0.39999999999999991</v>
      </c>
      <c r="CM146" s="33">
        <f t="shared" si="646"/>
        <v>2.1</v>
      </c>
      <c r="CN146" s="33"/>
      <c r="CO146" s="33"/>
      <c r="CP146" s="58">
        <f t="shared" si="648"/>
        <v>0.18361757719714961</v>
      </c>
    </row>
    <row r="147" spans="1:94" x14ac:dyDescent="0.2">
      <c r="A147" s="30">
        <v>46095</v>
      </c>
      <c r="B147" s="32" t="s">
        <v>67</v>
      </c>
      <c r="C147" s="32" t="s">
        <v>470</v>
      </c>
      <c r="D147" s="32" t="s">
        <v>65</v>
      </c>
      <c r="E147" s="33">
        <v>4</v>
      </c>
      <c r="F147" s="33" t="s">
        <v>59</v>
      </c>
      <c r="G147" s="33" t="s">
        <v>60</v>
      </c>
      <c r="H147" s="32" t="s">
        <v>73</v>
      </c>
      <c r="I147" s="32">
        <v>7</v>
      </c>
      <c r="J147" s="32">
        <v>10</v>
      </c>
      <c r="K147" s="32" t="s">
        <v>474</v>
      </c>
      <c r="L147" s="33">
        <v>2.5</v>
      </c>
      <c r="M147" s="35" t="s">
        <v>475</v>
      </c>
      <c r="N147" s="32" t="s">
        <v>4</v>
      </c>
      <c r="R147" s="33">
        <v>8.5</v>
      </c>
      <c r="S147" s="32" t="s">
        <v>62</v>
      </c>
      <c r="T147" s="33" t="str">
        <f t="shared" si="465"/>
        <v>0.00</v>
      </c>
      <c r="U147" s="33">
        <f t="shared" ref="U147:U148" si="750">-$L147+T147</f>
        <v>-2.5</v>
      </c>
      <c r="V147" s="25">
        <f t="shared" ref="V147:V148" si="751">V146+U147</f>
        <v>94.659999999999968</v>
      </c>
      <c r="W147" s="25">
        <f t="shared" ref="W147:W148" si="752">L147+W146</f>
        <v>423.5</v>
      </c>
      <c r="X147" s="36">
        <f t="shared" ref="X147:X148" si="753">SUM(V147/W147)</f>
        <v>0.22351829988193617</v>
      </c>
      <c r="Y147" s="26">
        <f t="shared" ref="Y147:Y148" si="754">V147/100</f>
        <v>0.94659999999999966</v>
      </c>
      <c r="Z147" s="27">
        <f t="shared" ref="Z147:Z148" si="755">V147*100</f>
        <v>9465.9999999999964</v>
      </c>
      <c r="AA147" s="32" t="s">
        <v>61</v>
      </c>
      <c r="AE147" s="33">
        <f t="shared" ref="AE147:AE148" si="756">MAX(AS147, AH147, BK147)</f>
        <v>18.5</v>
      </c>
      <c r="AH147" s="33">
        <v>18.5</v>
      </c>
      <c r="AR147" s="32" t="s">
        <v>57</v>
      </c>
      <c r="AS147" s="33">
        <v>8.5</v>
      </c>
      <c r="BG147" s="33">
        <f t="shared" si="249"/>
        <v>43.75</v>
      </c>
      <c r="BH147" s="33">
        <f t="shared" si="290"/>
        <v>17.100000000000001</v>
      </c>
      <c r="BK147" s="33">
        <v>15</v>
      </c>
      <c r="BM147" s="32">
        <v>85</v>
      </c>
      <c r="BN147" s="32">
        <v>43</v>
      </c>
      <c r="BO147" s="44">
        <f t="shared" si="687"/>
        <v>0.50588235294117645</v>
      </c>
      <c r="BP147" s="33">
        <f t="shared" si="649"/>
        <v>21.25</v>
      </c>
      <c r="BQ147" s="33" t="s">
        <v>591</v>
      </c>
      <c r="BR147" s="33" t="s">
        <v>605</v>
      </c>
      <c r="BS147" s="33"/>
      <c r="BT147" s="32" t="s">
        <v>476</v>
      </c>
      <c r="BU147" s="32" t="s">
        <v>246</v>
      </c>
      <c r="BV147" s="32">
        <v>1500</v>
      </c>
      <c r="BW147" s="32" t="s">
        <v>459</v>
      </c>
      <c r="BX147" s="32" t="s">
        <v>460</v>
      </c>
      <c r="BY147" s="32">
        <v>11</v>
      </c>
      <c r="BZ147" s="33" t="str">
        <f t="shared" si="303"/>
        <v>0.00</v>
      </c>
      <c r="CA147" s="33">
        <f t="shared" ref="CA147:CA148" si="757">-$L147+BZ147</f>
        <v>-2.5</v>
      </c>
      <c r="CB147" s="33">
        <f t="shared" ref="CB147:CB148" si="758">CB146+CA147</f>
        <v>86.309999999999974</v>
      </c>
      <c r="CC147" s="58">
        <f t="shared" si="638"/>
        <v>0.20380165289256191</v>
      </c>
      <c r="CD147" s="33" t="str">
        <f t="shared" si="486"/>
        <v>0.00</v>
      </c>
      <c r="CE147" s="33">
        <f t="shared" ref="CE147:CE148" si="759">-$L147+CD147</f>
        <v>-2.5</v>
      </c>
      <c r="CF147" s="33">
        <f t="shared" ref="CF147:CF148" si="760">CF146+CE147</f>
        <v>73.169999999999987</v>
      </c>
      <c r="CG147" s="33" t="str">
        <f t="shared" si="307"/>
        <v>0.00</v>
      </c>
      <c r="CH147" s="33">
        <f t="shared" ref="CH147:CH148" si="761">CM147</f>
        <v>-2.5</v>
      </c>
      <c r="CI147" s="33">
        <f t="shared" ref="CI147:CI148" si="762">CI146+CH147</f>
        <v>74.802999999999983</v>
      </c>
      <c r="CJ147" s="33">
        <f t="shared" si="643"/>
        <v>-2.5</v>
      </c>
      <c r="CK147" s="33">
        <f t="shared" si="644"/>
        <v>-5</v>
      </c>
      <c r="CL147" s="33">
        <f t="shared" ref="CL147:CL148" si="763">IF(CK147&gt;0, CK147*0.92, CK147)</f>
        <v>-5</v>
      </c>
      <c r="CM147" s="33">
        <f t="shared" si="646"/>
        <v>-2.5</v>
      </c>
      <c r="CN147" s="33"/>
      <c r="CO147" s="33"/>
      <c r="CP147" s="58">
        <f t="shared" si="648"/>
        <v>0.17663046044864222</v>
      </c>
    </row>
    <row r="148" spans="1:94" x14ac:dyDescent="0.2">
      <c r="A148" s="30">
        <v>46095</v>
      </c>
      <c r="B148" s="32" t="s">
        <v>67</v>
      </c>
      <c r="C148" s="32" t="s">
        <v>470</v>
      </c>
      <c r="D148" s="32" t="s">
        <v>65</v>
      </c>
      <c r="E148" s="33">
        <v>4</v>
      </c>
      <c r="F148" s="33" t="s">
        <v>59</v>
      </c>
      <c r="G148" s="33" t="s">
        <v>60</v>
      </c>
      <c r="H148" s="32" t="s">
        <v>73</v>
      </c>
      <c r="I148" s="32">
        <v>7</v>
      </c>
      <c r="J148" s="32">
        <v>10</v>
      </c>
      <c r="K148" s="32" t="s">
        <v>474</v>
      </c>
      <c r="L148" s="33">
        <v>2.5</v>
      </c>
      <c r="M148" s="35" t="s">
        <v>475</v>
      </c>
      <c r="N148" s="32" t="s">
        <v>5</v>
      </c>
      <c r="R148" s="33">
        <v>2.25</v>
      </c>
      <c r="S148" s="32" t="s">
        <v>62</v>
      </c>
      <c r="T148" s="33" t="str">
        <f t="shared" si="465"/>
        <v>0.00</v>
      </c>
      <c r="U148" s="33">
        <f t="shared" si="750"/>
        <v>-2.5</v>
      </c>
      <c r="V148" s="25">
        <f t="shared" si="751"/>
        <v>92.159999999999968</v>
      </c>
      <c r="W148" s="25">
        <f t="shared" si="752"/>
        <v>426</v>
      </c>
      <c r="X148" s="36">
        <f t="shared" si="753"/>
        <v>0.21633802816901401</v>
      </c>
      <c r="Y148" s="26">
        <f t="shared" si="754"/>
        <v>0.92159999999999964</v>
      </c>
      <c r="Z148" s="27">
        <f t="shared" si="755"/>
        <v>9215.9999999999964</v>
      </c>
      <c r="AA148" s="32" t="s">
        <v>61</v>
      </c>
      <c r="AE148" s="33">
        <f t="shared" si="756"/>
        <v>3.18</v>
      </c>
      <c r="AH148" s="33">
        <v>3.18</v>
      </c>
      <c r="AR148" s="32" t="s">
        <v>57</v>
      </c>
      <c r="AS148" s="33">
        <v>2.25</v>
      </c>
      <c r="BG148" s="33">
        <f t="shared" si="249"/>
        <v>5.45</v>
      </c>
      <c r="BH148" s="33">
        <f t="shared" si="290"/>
        <v>3.0056000000000003</v>
      </c>
      <c r="BK148" s="33">
        <v>2.8</v>
      </c>
      <c r="BM148" s="32">
        <v>85</v>
      </c>
      <c r="BN148" s="32">
        <v>43</v>
      </c>
      <c r="BO148" s="44">
        <f t="shared" si="687"/>
        <v>0.50588235294117645</v>
      </c>
      <c r="BP148" s="33">
        <f t="shared" si="649"/>
        <v>5.625</v>
      </c>
      <c r="BQ148" s="33" t="s">
        <v>591</v>
      </c>
      <c r="BR148" s="33" t="s">
        <v>606</v>
      </c>
      <c r="BS148" s="33"/>
      <c r="BT148" s="32" t="s">
        <v>476</v>
      </c>
      <c r="BU148" s="32" t="s">
        <v>246</v>
      </c>
      <c r="BV148" s="32">
        <v>1500</v>
      </c>
      <c r="BW148" s="32" t="s">
        <v>459</v>
      </c>
      <c r="BX148" s="32" t="s">
        <v>460</v>
      </c>
      <c r="BY148" s="32">
        <v>11</v>
      </c>
      <c r="BZ148" s="33" t="str">
        <f t="shared" si="303"/>
        <v>0.00</v>
      </c>
      <c r="CA148" s="33">
        <f t="shared" si="757"/>
        <v>-2.5</v>
      </c>
      <c r="CB148" s="33">
        <f t="shared" si="758"/>
        <v>83.809999999999974</v>
      </c>
      <c r="CC148" s="58">
        <f t="shared" si="638"/>
        <v>0.19673708920187788</v>
      </c>
      <c r="CD148" s="33" t="str">
        <f t="shared" si="486"/>
        <v>0.00</v>
      </c>
      <c r="CE148" s="33">
        <f t="shared" si="759"/>
        <v>-2.5</v>
      </c>
      <c r="CF148" s="33">
        <f t="shared" si="760"/>
        <v>70.669999999999987</v>
      </c>
      <c r="CG148" s="33" t="str">
        <f t="shared" si="307"/>
        <v>0.00</v>
      </c>
      <c r="CH148" s="33">
        <f t="shared" si="761"/>
        <v>-2.5</v>
      </c>
      <c r="CI148" s="33">
        <f t="shared" si="762"/>
        <v>72.302999999999983</v>
      </c>
      <c r="CJ148" s="33">
        <f t="shared" si="643"/>
        <v>-2.5</v>
      </c>
      <c r="CK148" s="33">
        <f t="shared" si="644"/>
        <v>-5</v>
      </c>
      <c r="CL148" s="33">
        <f t="shared" si="763"/>
        <v>-5</v>
      </c>
      <c r="CM148" s="33">
        <f t="shared" si="646"/>
        <v>-2.5</v>
      </c>
      <c r="CN148" s="33"/>
      <c r="CO148" s="33"/>
      <c r="CP148" s="58">
        <f t="shared" si="648"/>
        <v>0.169725352112676</v>
      </c>
    </row>
    <row r="149" spans="1:94" x14ac:dyDescent="0.2">
      <c r="A149" s="30">
        <v>46095</v>
      </c>
      <c r="B149" s="32" t="s">
        <v>67</v>
      </c>
      <c r="C149" s="32" t="s">
        <v>477</v>
      </c>
      <c r="D149" s="32" t="s">
        <v>65</v>
      </c>
      <c r="E149" s="32">
        <v>4.3499999999999996</v>
      </c>
      <c r="F149" s="33" t="s">
        <v>59</v>
      </c>
      <c r="G149" s="33" t="s">
        <v>60</v>
      </c>
      <c r="H149" s="32" t="s">
        <v>73</v>
      </c>
      <c r="I149" s="32">
        <v>8</v>
      </c>
      <c r="J149" s="32">
        <v>1</v>
      </c>
      <c r="K149" s="39" t="s">
        <v>422</v>
      </c>
      <c r="L149" s="33">
        <v>2.5</v>
      </c>
      <c r="M149" s="35" t="s">
        <v>478</v>
      </c>
      <c r="N149" s="32" t="s">
        <v>4</v>
      </c>
      <c r="R149" s="33">
        <v>5</v>
      </c>
      <c r="S149" s="32">
        <v>1</v>
      </c>
      <c r="T149" s="33">
        <f t="shared" si="465"/>
        <v>12.5</v>
      </c>
      <c r="U149" s="33">
        <f t="shared" ref="U149:U150" si="764">-$L149+T149</f>
        <v>10</v>
      </c>
      <c r="V149" s="25">
        <f t="shared" ref="V149:V150" si="765">V148+U149</f>
        <v>102.15999999999997</v>
      </c>
      <c r="W149" s="25">
        <f t="shared" ref="W149:W150" si="766">L149+W148</f>
        <v>428.5</v>
      </c>
      <c r="X149" s="36">
        <f t="shared" ref="X149:X150" si="767">SUM(V149/W149)</f>
        <v>0.2384130688448074</v>
      </c>
      <c r="Y149" s="26">
        <f t="shared" ref="Y149:Y150" si="768">V149/100</f>
        <v>1.0215999999999996</v>
      </c>
      <c r="Z149" s="27">
        <f t="shared" ref="Z149:Z150" si="769">V149*100</f>
        <v>10215.999999999996</v>
      </c>
      <c r="AA149" s="32" t="s">
        <v>63</v>
      </c>
      <c r="AE149" s="33">
        <f t="shared" ref="AE149:AE150" si="770">MAX(AS149, AH149, BK149)</f>
        <v>5.37</v>
      </c>
      <c r="AH149" s="33">
        <v>5.37</v>
      </c>
      <c r="AR149" s="32" t="s">
        <v>57</v>
      </c>
      <c r="AS149" s="33">
        <v>5</v>
      </c>
      <c r="BG149" s="33">
        <f t="shared" si="249"/>
        <v>10.925000000000001</v>
      </c>
      <c r="BH149" s="33">
        <f t="shared" si="290"/>
        <v>5.0204000000000004</v>
      </c>
      <c r="BK149" s="33">
        <v>5</v>
      </c>
      <c r="BM149" s="32">
        <v>86</v>
      </c>
      <c r="BN149" s="32">
        <v>44</v>
      </c>
      <c r="BO149" s="44">
        <f t="shared" si="687"/>
        <v>0.51162790697674421</v>
      </c>
      <c r="BP149" s="33">
        <f t="shared" si="649"/>
        <v>12.5</v>
      </c>
      <c r="BQ149" s="33" t="s">
        <v>591</v>
      </c>
      <c r="BR149" s="33" t="s">
        <v>605</v>
      </c>
      <c r="BS149" s="33"/>
      <c r="BT149" s="32" t="s">
        <v>479</v>
      </c>
      <c r="BU149" s="32" t="s">
        <v>239</v>
      </c>
      <c r="BV149" s="32">
        <v>1500</v>
      </c>
      <c r="BW149" s="32" t="s">
        <v>459</v>
      </c>
      <c r="BX149" s="32" t="s">
        <v>460</v>
      </c>
      <c r="BY149" s="32">
        <v>14</v>
      </c>
      <c r="BZ149" s="33">
        <f t="shared" si="303"/>
        <v>12.5</v>
      </c>
      <c r="CA149" s="33">
        <f t="shared" ref="CA149:CA150" si="771">-$L149+BZ149</f>
        <v>10</v>
      </c>
      <c r="CB149" s="33">
        <f t="shared" ref="CB149:CB150" si="772">CB148+CA149</f>
        <v>93.809999999999974</v>
      </c>
      <c r="CC149" s="58">
        <f t="shared" si="638"/>
        <v>0.21892648774795792</v>
      </c>
      <c r="CD149" s="33">
        <f t="shared" si="486"/>
        <v>12.55</v>
      </c>
      <c r="CE149" s="33">
        <f t="shared" ref="CE149:CE150" si="773">-$L149+CD149</f>
        <v>10.050000000000001</v>
      </c>
      <c r="CF149" s="33">
        <f t="shared" ref="CF149:CF150" si="774">CF148+CE149</f>
        <v>80.719999999999985</v>
      </c>
      <c r="CG149" s="33">
        <f t="shared" si="307"/>
        <v>12.55</v>
      </c>
      <c r="CH149" s="33">
        <f t="shared" ref="CH149:CH150" si="775">CM149</f>
        <v>9.8410000000000011</v>
      </c>
      <c r="CI149" s="33">
        <f t="shared" ref="CI149:CI150" si="776">CI148+CH149</f>
        <v>82.143999999999977</v>
      </c>
      <c r="CJ149" s="33">
        <f t="shared" si="643"/>
        <v>10.925000000000001</v>
      </c>
      <c r="CK149" s="33">
        <f t="shared" si="644"/>
        <v>13.55</v>
      </c>
      <c r="CL149" s="33">
        <f t="shared" ref="CL149:CL150" si="777">IF(CK149&gt;0, CK149*0.92, CK149)</f>
        <v>12.466000000000001</v>
      </c>
      <c r="CM149" s="33">
        <f t="shared" si="646"/>
        <v>9.8410000000000011</v>
      </c>
      <c r="CN149" s="33"/>
      <c r="CO149" s="33"/>
      <c r="CP149" s="58">
        <f t="shared" si="648"/>
        <v>0.19170128354725782</v>
      </c>
    </row>
    <row r="150" spans="1:94" x14ac:dyDescent="0.2">
      <c r="A150" s="30">
        <v>46095</v>
      </c>
      <c r="B150" s="32" t="s">
        <v>67</v>
      </c>
      <c r="C150" s="32" t="s">
        <v>477</v>
      </c>
      <c r="D150" s="32" t="s">
        <v>65</v>
      </c>
      <c r="E150" s="32">
        <v>4.3499999999999996</v>
      </c>
      <c r="F150" s="33" t="s">
        <v>59</v>
      </c>
      <c r="G150" s="33" t="s">
        <v>60</v>
      </c>
      <c r="H150" s="32" t="s">
        <v>73</v>
      </c>
      <c r="I150" s="32">
        <v>8</v>
      </c>
      <c r="J150" s="32">
        <v>1</v>
      </c>
      <c r="K150" s="39" t="s">
        <v>422</v>
      </c>
      <c r="L150" s="33">
        <v>2.5</v>
      </c>
      <c r="M150" s="35" t="s">
        <v>478</v>
      </c>
      <c r="N150" s="32" t="s">
        <v>5</v>
      </c>
      <c r="R150" s="33">
        <v>2.0499999999999998</v>
      </c>
      <c r="S150" s="32">
        <v>1</v>
      </c>
      <c r="T150" s="33">
        <f t="shared" si="465"/>
        <v>5.13</v>
      </c>
      <c r="U150" s="33">
        <f t="shared" si="764"/>
        <v>2.63</v>
      </c>
      <c r="V150" s="25">
        <f t="shared" si="765"/>
        <v>104.78999999999996</v>
      </c>
      <c r="W150" s="25">
        <f t="shared" si="766"/>
        <v>431</v>
      </c>
      <c r="X150" s="36">
        <f t="shared" si="767"/>
        <v>0.24313225058004631</v>
      </c>
      <c r="Y150" s="26">
        <f t="shared" si="768"/>
        <v>1.0478999999999996</v>
      </c>
      <c r="Z150" s="27">
        <f t="shared" si="769"/>
        <v>10478.999999999996</v>
      </c>
      <c r="AA150" s="32" t="s">
        <v>63</v>
      </c>
      <c r="AE150" s="33">
        <f t="shared" si="770"/>
        <v>2.0499999999999998</v>
      </c>
      <c r="AH150" s="33">
        <v>2.0499999999999998</v>
      </c>
      <c r="AR150" s="32" t="s">
        <v>57</v>
      </c>
      <c r="AS150" s="33">
        <v>2.0499999999999998</v>
      </c>
      <c r="BG150" s="33">
        <f t="shared" si="249"/>
        <v>2.625</v>
      </c>
      <c r="BH150" s="33">
        <f t="shared" si="290"/>
        <v>1.9659999999999997</v>
      </c>
      <c r="BK150" s="33">
        <v>1.9</v>
      </c>
      <c r="BM150" s="32">
        <v>86</v>
      </c>
      <c r="BN150" s="32">
        <v>44</v>
      </c>
      <c r="BO150" s="44">
        <f t="shared" si="687"/>
        <v>0.51162790697674421</v>
      </c>
      <c r="BP150" s="33">
        <f t="shared" si="649"/>
        <v>5.125</v>
      </c>
      <c r="BQ150" s="33" t="s">
        <v>591</v>
      </c>
      <c r="BR150" s="33" t="s">
        <v>606</v>
      </c>
      <c r="BS150" s="33"/>
      <c r="BT150" s="32" t="s">
        <v>479</v>
      </c>
      <c r="BU150" s="32" t="s">
        <v>239</v>
      </c>
      <c r="BV150" s="32">
        <v>1500</v>
      </c>
      <c r="BW150" s="32" t="s">
        <v>459</v>
      </c>
      <c r="BX150" s="32" t="s">
        <v>460</v>
      </c>
      <c r="BY150" s="32">
        <v>14</v>
      </c>
      <c r="BZ150" s="33">
        <f t="shared" si="303"/>
        <v>4.75</v>
      </c>
      <c r="CA150" s="33">
        <f t="shared" si="771"/>
        <v>2.25</v>
      </c>
      <c r="CB150" s="33">
        <f t="shared" si="772"/>
        <v>96.059999999999974</v>
      </c>
      <c r="CC150" s="58">
        <f t="shared" si="638"/>
        <v>0.22287703016241292</v>
      </c>
      <c r="CD150" s="33">
        <f t="shared" si="486"/>
        <v>4.92</v>
      </c>
      <c r="CE150" s="33">
        <f t="shared" si="773"/>
        <v>2.42</v>
      </c>
      <c r="CF150" s="33">
        <f t="shared" si="774"/>
        <v>83.139999999999986</v>
      </c>
      <c r="CG150" s="33">
        <f t="shared" si="307"/>
        <v>4.92</v>
      </c>
      <c r="CH150" s="33">
        <f t="shared" si="775"/>
        <v>1.5409999999999999</v>
      </c>
      <c r="CI150" s="33">
        <f t="shared" si="776"/>
        <v>83.684999999999974</v>
      </c>
      <c r="CJ150" s="33">
        <f t="shared" si="643"/>
        <v>2.6249999999999996</v>
      </c>
      <c r="CK150" s="33">
        <f t="shared" si="644"/>
        <v>13.55</v>
      </c>
      <c r="CL150" s="33">
        <f t="shared" si="777"/>
        <v>12.466000000000001</v>
      </c>
      <c r="CM150" s="33">
        <f t="shared" si="646"/>
        <v>1.5409999999999999</v>
      </c>
      <c r="CN150" s="33"/>
      <c r="CO150" s="33"/>
      <c r="CP150" s="58">
        <f t="shared" si="648"/>
        <v>0.19416473317865424</v>
      </c>
    </row>
    <row r="151" spans="1:94" x14ac:dyDescent="0.2">
      <c r="A151" s="30">
        <v>46096</v>
      </c>
      <c r="B151" s="32" t="s">
        <v>67</v>
      </c>
      <c r="C151" s="32" t="s">
        <v>480</v>
      </c>
      <c r="D151" s="32" t="s">
        <v>80</v>
      </c>
      <c r="E151" s="32">
        <v>4.55</v>
      </c>
      <c r="F151" s="33" t="s">
        <v>59</v>
      </c>
      <c r="G151" s="33" t="s">
        <v>60</v>
      </c>
      <c r="H151" s="32" t="s">
        <v>481</v>
      </c>
      <c r="I151" s="32">
        <v>7</v>
      </c>
      <c r="J151" s="32">
        <v>2</v>
      </c>
      <c r="K151" s="39" t="s">
        <v>482</v>
      </c>
      <c r="L151" s="33">
        <v>1.5</v>
      </c>
      <c r="M151" s="35" t="s">
        <v>483</v>
      </c>
      <c r="N151" s="32" t="s">
        <v>4</v>
      </c>
      <c r="R151" s="33">
        <v>4.5999999999999996</v>
      </c>
      <c r="S151" s="32">
        <v>1</v>
      </c>
      <c r="T151" s="33">
        <f t="shared" si="465"/>
        <v>6.9</v>
      </c>
      <c r="U151" s="33">
        <f t="shared" ref="U151:U152" si="778">-$L151+T151</f>
        <v>5.4</v>
      </c>
      <c r="V151" s="25">
        <f t="shared" ref="V151:V152" si="779">V150+U151</f>
        <v>110.18999999999997</v>
      </c>
      <c r="W151" s="25">
        <f t="shared" ref="W151:W152" si="780">L151+W150</f>
        <v>432.5</v>
      </c>
      <c r="X151" s="36">
        <f t="shared" ref="X151:X152" si="781">SUM(V151/W151)</f>
        <v>0.25477456647398838</v>
      </c>
      <c r="Y151" s="26">
        <f t="shared" ref="Y151:Y152" si="782">V151/100</f>
        <v>1.1018999999999997</v>
      </c>
      <c r="Z151" s="27">
        <f t="shared" ref="Z151:Z152" si="783">V151*100</f>
        <v>11018.999999999996</v>
      </c>
      <c r="AA151" s="32" t="s">
        <v>63</v>
      </c>
      <c r="AE151" s="33">
        <f t="shared" ref="AE151:AE152" si="784">MAX(AS151, AH151, BK151)</f>
        <v>5.01</v>
      </c>
      <c r="AH151" s="33">
        <v>5.01</v>
      </c>
      <c r="AR151" s="32" t="s">
        <v>57</v>
      </c>
      <c r="AS151" s="33">
        <v>4.5999999999999996</v>
      </c>
      <c r="BG151" s="33">
        <f t="shared" si="249"/>
        <v>6.0149999999999997</v>
      </c>
      <c r="BH151" s="33">
        <f t="shared" si="290"/>
        <v>4.6891999999999996</v>
      </c>
      <c r="BK151" s="33">
        <v>4.4000000000000004</v>
      </c>
      <c r="BM151" s="32">
        <v>87</v>
      </c>
      <c r="BN151" s="32">
        <v>45</v>
      </c>
      <c r="BO151" s="44">
        <f t="shared" si="687"/>
        <v>0.51724137931034486</v>
      </c>
      <c r="BP151" s="33">
        <f t="shared" si="649"/>
        <v>6.8999999999999995</v>
      </c>
      <c r="BQ151" s="33" t="s">
        <v>599</v>
      </c>
      <c r="BR151" s="33"/>
      <c r="BS151" s="33" t="s">
        <v>327</v>
      </c>
      <c r="BT151" s="32" t="s">
        <v>485</v>
      </c>
      <c r="BU151" s="32" t="s">
        <v>353</v>
      </c>
      <c r="BV151" s="32">
        <v>1950</v>
      </c>
      <c r="BW151" s="32" t="s">
        <v>435</v>
      </c>
      <c r="BX151" s="32" t="s">
        <v>460</v>
      </c>
      <c r="BY151" s="32">
        <v>8</v>
      </c>
      <c r="BZ151" s="33">
        <f t="shared" si="303"/>
        <v>6.6</v>
      </c>
      <c r="CA151" s="33">
        <f t="shared" ref="CA151:CA152" si="785">-$L151+BZ151</f>
        <v>5.0999999999999996</v>
      </c>
      <c r="CB151" s="33">
        <f t="shared" ref="CB151:CB152" si="786">CB150+CA151</f>
        <v>101.15999999999997</v>
      </c>
      <c r="CC151" s="58">
        <f t="shared" si="638"/>
        <v>0.23389595375722536</v>
      </c>
      <c r="CD151" s="33">
        <f t="shared" si="486"/>
        <v>7.03</v>
      </c>
      <c r="CE151" s="33">
        <f t="shared" ref="CE151:CE152" si="787">-$L151+CD151</f>
        <v>5.53</v>
      </c>
      <c r="CF151" s="33">
        <f t="shared" ref="CF151:CF152" si="788">CF150+CE151</f>
        <v>88.669999999999987</v>
      </c>
      <c r="CG151" s="33">
        <f t="shared" si="307"/>
        <v>7.03</v>
      </c>
      <c r="CH151" s="33">
        <f t="shared" ref="CH151:CH152" si="789">CM151</f>
        <v>5.6138000000000003</v>
      </c>
      <c r="CI151" s="33">
        <f t="shared" ref="CI151:CI152" si="790">CI150+CH151</f>
        <v>89.298799999999972</v>
      </c>
      <c r="CJ151" s="33">
        <f t="shared" si="643"/>
        <v>6.0149999999999997</v>
      </c>
      <c r="CK151" s="33">
        <f t="shared" si="644"/>
        <v>5.0149999999999997</v>
      </c>
      <c r="CL151" s="33">
        <f t="shared" ref="CL151:CL152" si="791">IF(CK151&gt;0, CK151*0.92, CK151)</f>
        <v>4.6138000000000003</v>
      </c>
      <c r="CM151" s="33">
        <f t="shared" si="646"/>
        <v>5.6138000000000003</v>
      </c>
      <c r="CN151" s="33"/>
      <c r="CO151" s="33"/>
      <c r="CP151" s="58">
        <f t="shared" si="648"/>
        <v>0.20647121387283229</v>
      </c>
    </row>
    <row r="152" spans="1:94" x14ac:dyDescent="0.2">
      <c r="A152" s="30">
        <v>46096</v>
      </c>
      <c r="B152" s="32" t="s">
        <v>67</v>
      </c>
      <c r="C152" s="32" t="s">
        <v>480</v>
      </c>
      <c r="D152" s="32" t="s">
        <v>80</v>
      </c>
      <c r="E152" s="32">
        <v>4.55</v>
      </c>
      <c r="F152" s="33" t="s">
        <v>59</v>
      </c>
      <c r="G152" s="33" t="s">
        <v>60</v>
      </c>
      <c r="H152" s="32" t="s">
        <v>481</v>
      </c>
      <c r="I152" s="32">
        <v>7</v>
      </c>
      <c r="J152" s="32">
        <v>3</v>
      </c>
      <c r="K152" s="40" t="s">
        <v>484</v>
      </c>
      <c r="L152" s="33">
        <v>1</v>
      </c>
      <c r="M152" s="35" t="s">
        <v>483</v>
      </c>
      <c r="N152" s="32" t="s">
        <v>4</v>
      </c>
      <c r="R152" s="33">
        <v>6</v>
      </c>
      <c r="S152" s="32">
        <v>2</v>
      </c>
      <c r="T152" s="33" t="str">
        <f t="shared" si="465"/>
        <v>0.00</v>
      </c>
      <c r="U152" s="33">
        <f t="shared" si="778"/>
        <v>-1</v>
      </c>
      <c r="V152" s="25">
        <f t="shared" si="779"/>
        <v>109.18999999999997</v>
      </c>
      <c r="W152" s="25">
        <f t="shared" si="780"/>
        <v>433.5</v>
      </c>
      <c r="X152" s="36">
        <f t="shared" si="781"/>
        <v>0.25188004613610143</v>
      </c>
      <c r="Y152" s="26">
        <f t="shared" si="782"/>
        <v>1.0918999999999996</v>
      </c>
      <c r="Z152" s="27">
        <f t="shared" si="783"/>
        <v>10918.999999999996</v>
      </c>
      <c r="AA152" s="32" t="s">
        <v>61</v>
      </c>
      <c r="AE152" s="33">
        <f t="shared" si="784"/>
        <v>9.07</v>
      </c>
      <c r="AH152" s="33">
        <v>9.07</v>
      </c>
      <c r="AR152" s="32" t="s">
        <v>57</v>
      </c>
      <c r="AS152" s="33">
        <v>6</v>
      </c>
      <c r="BG152" s="33">
        <f t="shared" si="249"/>
        <v>8.07</v>
      </c>
      <c r="BH152" s="33">
        <f t="shared" si="290"/>
        <v>8.4244000000000003</v>
      </c>
      <c r="BK152" s="33">
        <v>7.5</v>
      </c>
      <c r="BM152" s="32">
        <v>87</v>
      </c>
      <c r="BN152" s="32">
        <v>45</v>
      </c>
      <c r="BO152" s="44">
        <f t="shared" si="687"/>
        <v>0.51724137931034486</v>
      </c>
      <c r="BP152" s="33">
        <f t="shared" si="649"/>
        <v>6</v>
      </c>
      <c r="BQ152" s="33" t="s">
        <v>599</v>
      </c>
      <c r="BR152" s="33"/>
      <c r="BS152" s="33" t="s">
        <v>328</v>
      </c>
      <c r="BT152" s="32" t="s">
        <v>485</v>
      </c>
      <c r="BU152" s="32" t="s">
        <v>353</v>
      </c>
      <c r="BV152" s="32">
        <v>1950</v>
      </c>
      <c r="BW152" s="32" t="s">
        <v>435</v>
      </c>
      <c r="BX152" s="32" t="s">
        <v>460</v>
      </c>
      <c r="BY152" s="32">
        <v>8</v>
      </c>
      <c r="BZ152" s="33" t="str">
        <f t="shared" si="303"/>
        <v>0.00</v>
      </c>
      <c r="CA152" s="33">
        <f t="shared" si="785"/>
        <v>-1</v>
      </c>
      <c r="CB152" s="33">
        <f t="shared" si="786"/>
        <v>100.15999999999997</v>
      </c>
      <c r="CC152" s="58">
        <f t="shared" si="638"/>
        <v>0.23104959630911182</v>
      </c>
      <c r="CD152" s="33" t="str">
        <f t="shared" si="486"/>
        <v>0.00</v>
      </c>
      <c r="CE152" s="33">
        <f t="shared" si="787"/>
        <v>-1</v>
      </c>
      <c r="CF152" s="33">
        <f t="shared" si="788"/>
        <v>87.669999999999987</v>
      </c>
      <c r="CG152" s="33" t="str">
        <f t="shared" si="307"/>
        <v>0.00</v>
      </c>
      <c r="CH152" s="33">
        <f t="shared" si="789"/>
        <v>-1</v>
      </c>
      <c r="CI152" s="33">
        <f t="shared" si="790"/>
        <v>88.298799999999972</v>
      </c>
      <c r="CJ152" s="33">
        <f t="shared" si="643"/>
        <v>-1</v>
      </c>
      <c r="CK152" s="33">
        <f t="shared" si="644"/>
        <v>5.0149999999999997</v>
      </c>
      <c r="CL152" s="33">
        <f t="shared" si="791"/>
        <v>4.6138000000000003</v>
      </c>
      <c r="CM152" s="33">
        <f t="shared" si="646"/>
        <v>-1</v>
      </c>
      <c r="CN152" s="33"/>
      <c r="CO152" s="33"/>
      <c r="CP152" s="58">
        <f t="shared" si="648"/>
        <v>0.20368811995386382</v>
      </c>
    </row>
    <row r="153" spans="1:94" x14ac:dyDescent="0.2">
      <c r="A153" s="30">
        <v>46101</v>
      </c>
      <c r="B153" s="32" t="s">
        <v>67</v>
      </c>
      <c r="C153" s="32" t="s">
        <v>494</v>
      </c>
      <c r="D153" s="32" t="s">
        <v>85</v>
      </c>
      <c r="E153" s="32">
        <v>4.55</v>
      </c>
      <c r="F153" s="33" t="s">
        <v>59</v>
      </c>
      <c r="G153" s="33" t="s">
        <v>60</v>
      </c>
      <c r="H153" s="32" t="s">
        <v>495</v>
      </c>
      <c r="I153" s="32">
        <v>7</v>
      </c>
      <c r="J153" s="32">
        <v>2</v>
      </c>
      <c r="K153" s="40" t="s">
        <v>496</v>
      </c>
      <c r="L153" s="33">
        <v>2.5</v>
      </c>
      <c r="M153" s="35" t="s">
        <v>497</v>
      </c>
      <c r="N153" s="32" t="s">
        <v>4</v>
      </c>
      <c r="R153" s="33">
        <v>5</v>
      </c>
      <c r="S153" s="32">
        <v>2</v>
      </c>
      <c r="T153" s="33" t="str">
        <f t="shared" si="465"/>
        <v>0.00</v>
      </c>
      <c r="U153" s="33">
        <f t="shared" ref="U153:U154" si="792">-$L153+T153</f>
        <v>-2.5</v>
      </c>
      <c r="V153" s="25">
        <f t="shared" ref="V153:V154" si="793">V152+U153</f>
        <v>106.68999999999997</v>
      </c>
      <c r="W153" s="25">
        <f t="shared" ref="W153:W154" si="794">L153+W152</f>
        <v>436</v>
      </c>
      <c r="X153" s="36">
        <f t="shared" ref="X153:X154" si="795">SUM(V153/W153)</f>
        <v>0.24470183486238525</v>
      </c>
      <c r="Y153" s="26">
        <f t="shared" ref="Y153:Y154" si="796">V153/100</f>
        <v>1.0668999999999997</v>
      </c>
      <c r="Z153" s="27">
        <f t="shared" ref="Z153:Z154" si="797">V153*100</f>
        <v>10668.999999999996</v>
      </c>
      <c r="AA153" s="32" t="s">
        <v>61</v>
      </c>
      <c r="AE153" s="33">
        <f t="shared" ref="AE153:AE154" si="798">MAX(AS153, AH153, BK153)</f>
        <v>5</v>
      </c>
      <c r="AH153" s="33">
        <v>4.83</v>
      </c>
      <c r="AR153" s="32" t="s">
        <v>57</v>
      </c>
      <c r="AS153" s="33">
        <v>5</v>
      </c>
      <c r="BG153" s="33">
        <f t="shared" si="249"/>
        <v>9.5749999999999993</v>
      </c>
      <c r="BH153" s="33">
        <f t="shared" si="290"/>
        <v>4.5236000000000001</v>
      </c>
      <c r="BK153" s="33">
        <v>4.7</v>
      </c>
      <c r="BM153" s="32">
        <v>88</v>
      </c>
      <c r="BN153" s="32">
        <v>45</v>
      </c>
      <c r="BO153" s="44">
        <f t="shared" si="687"/>
        <v>0.51136363636363635</v>
      </c>
      <c r="BP153" s="33">
        <f t="shared" si="649"/>
        <v>12.5</v>
      </c>
      <c r="BQ153" s="33" t="s">
        <v>591</v>
      </c>
      <c r="BR153" s="33" t="s">
        <v>605</v>
      </c>
      <c r="BS153" s="33"/>
      <c r="BT153" s="32" t="s">
        <v>498</v>
      </c>
      <c r="BU153" s="32" t="s">
        <v>241</v>
      </c>
      <c r="BV153" s="32">
        <v>2000</v>
      </c>
      <c r="BW153" s="32" t="s">
        <v>459</v>
      </c>
      <c r="BX153" s="32" t="s">
        <v>684</v>
      </c>
      <c r="BY153" s="32">
        <v>14</v>
      </c>
      <c r="BZ153" s="33" t="str">
        <f t="shared" si="303"/>
        <v>0.00</v>
      </c>
      <c r="CA153" s="33">
        <f t="shared" ref="CA153:CA154" si="799">-$L153+BZ153</f>
        <v>-2.5</v>
      </c>
      <c r="CB153" s="33">
        <f t="shared" ref="CB153:CB154" si="800">CB152+CA153</f>
        <v>97.659999999999968</v>
      </c>
      <c r="CC153" s="58">
        <f t="shared" si="638"/>
        <v>0.22399082568807333</v>
      </c>
      <c r="CD153" s="33" t="str">
        <f t="shared" si="486"/>
        <v>0.00</v>
      </c>
      <c r="CE153" s="33">
        <f t="shared" ref="CE153:CE154" si="801">-$L153+CD153</f>
        <v>-2.5</v>
      </c>
      <c r="CF153" s="33">
        <f t="shared" ref="CF153:CF154" si="802">CF152+CE153</f>
        <v>85.169999999999987</v>
      </c>
      <c r="CG153" s="33" t="str">
        <f t="shared" si="307"/>
        <v>0.00</v>
      </c>
      <c r="CH153" s="33">
        <f t="shared" ref="CH153:CH154" si="803">CM153</f>
        <v>-2.5</v>
      </c>
      <c r="CI153" s="33">
        <f t="shared" ref="CI153:CI154" si="804">CI152+CH153</f>
        <v>85.798799999999972</v>
      </c>
      <c r="CJ153" s="33">
        <f t="shared" si="643"/>
        <v>-2.5</v>
      </c>
      <c r="CK153" s="33">
        <f t="shared" si="644"/>
        <v>-0.52499999999999991</v>
      </c>
      <c r="CL153" s="33">
        <f t="shared" ref="CL153:CL154" si="805">IF(CK153&gt;0, CK153*0.92, CK153)</f>
        <v>-0.52499999999999991</v>
      </c>
      <c r="CM153" s="33">
        <f t="shared" si="646"/>
        <v>-2.5</v>
      </c>
      <c r="CN153" s="33"/>
      <c r="CO153" s="33"/>
      <c r="CP153" s="58">
        <f t="shared" si="648"/>
        <v>0.19678623853211002</v>
      </c>
    </row>
    <row r="154" spans="1:94" x14ac:dyDescent="0.2">
      <c r="A154" s="30">
        <v>46101</v>
      </c>
      <c r="B154" s="32" t="s">
        <v>67</v>
      </c>
      <c r="C154" s="32" t="s">
        <v>494</v>
      </c>
      <c r="D154" s="32" t="s">
        <v>85</v>
      </c>
      <c r="E154" s="32">
        <v>4.55</v>
      </c>
      <c r="F154" s="33" t="s">
        <v>59</v>
      </c>
      <c r="G154" s="33" t="s">
        <v>60</v>
      </c>
      <c r="H154" s="32" t="s">
        <v>495</v>
      </c>
      <c r="I154" s="32">
        <v>7</v>
      </c>
      <c r="J154" s="32">
        <v>2</v>
      </c>
      <c r="K154" s="39" t="s">
        <v>496</v>
      </c>
      <c r="L154" s="33">
        <v>2.5</v>
      </c>
      <c r="M154" s="35" t="s">
        <v>497</v>
      </c>
      <c r="N154" s="32" t="s">
        <v>5</v>
      </c>
      <c r="R154" s="33">
        <v>2</v>
      </c>
      <c r="S154" s="32">
        <v>2</v>
      </c>
      <c r="T154" s="33">
        <f t="shared" si="465"/>
        <v>5</v>
      </c>
      <c r="U154" s="33">
        <f t="shared" si="792"/>
        <v>2.5</v>
      </c>
      <c r="V154" s="25">
        <f t="shared" si="793"/>
        <v>109.18999999999997</v>
      </c>
      <c r="W154" s="25">
        <f t="shared" si="794"/>
        <v>438.5</v>
      </c>
      <c r="X154" s="36">
        <f t="shared" si="795"/>
        <v>0.24900798175598624</v>
      </c>
      <c r="Y154" s="26">
        <f t="shared" si="796"/>
        <v>1.0918999999999996</v>
      </c>
      <c r="Z154" s="27">
        <f t="shared" si="797"/>
        <v>10918.999999999996</v>
      </c>
      <c r="AA154" s="32" t="s">
        <v>63</v>
      </c>
      <c r="AE154" s="33">
        <f t="shared" si="798"/>
        <v>2</v>
      </c>
      <c r="AH154" s="33">
        <v>1.79</v>
      </c>
      <c r="AR154" s="32" t="s">
        <v>57</v>
      </c>
      <c r="AS154" s="33">
        <v>2</v>
      </c>
      <c r="BG154" s="33">
        <f t="shared" si="249"/>
        <v>1.9749999999999996</v>
      </c>
      <c r="BH154" s="33">
        <f t="shared" si="290"/>
        <v>1.7268000000000001</v>
      </c>
      <c r="BK154" s="33">
        <v>1.8</v>
      </c>
      <c r="BM154" s="32">
        <v>88</v>
      </c>
      <c r="BN154" s="32">
        <v>46</v>
      </c>
      <c r="BO154" s="44">
        <f t="shared" si="687"/>
        <v>0.52272727272727271</v>
      </c>
      <c r="BP154" s="33">
        <f t="shared" si="649"/>
        <v>5</v>
      </c>
      <c r="BQ154" s="33" t="s">
        <v>591</v>
      </c>
      <c r="BR154" s="33" t="s">
        <v>606</v>
      </c>
      <c r="BS154" s="33"/>
      <c r="BT154" s="32" t="s">
        <v>498</v>
      </c>
      <c r="BU154" s="32" t="s">
        <v>241</v>
      </c>
      <c r="BV154" s="32">
        <v>2000</v>
      </c>
      <c r="BW154" s="32" t="s">
        <v>459</v>
      </c>
      <c r="BX154" s="32" t="s">
        <v>684</v>
      </c>
      <c r="BY154" s="32">
        <v>14</v>
      </c>
      <c r="BZ154" s="33">
        <f t="shared" si="303"/>
        <v>4.5</v>
      </c>
      <c r="CA154" s="33">
        <f t="shared" si="799"/>
        <v>2</v>
      </c>
      <c r="CB154" s="33">
        <f t="shared" si="800"/>
        <v>99.659999999999968</v>
      </c>
      <c r="CC154" s="58">
        <f t="shared" si="638"/>
        <v>0.22727480045610027</v>
      </c>
      <c r="CD154" s="33">
        <f t="shared" si="486"/>
        <v>4.32</v>
      </c>
      <c r="CE154" s="33">
        <f t="shared" si="801"/>
        <v>1.8200000000000003</v>
      </c>
      <c r="CF154" s="33">
        <f t="shared" si="802"/>
        <v>86.989999999999981</v>
      </c>
      <c r="CG154" s="33">
        <f t="shared" si="307"/>
        <v>4.32</v>
      </c>
      <c r="CH154" s="33">
        <f t="shared" si="803"/>
        <v>1.9750000000000001</v>
      </c>
      <c r="CI154" s="33">
        <f t="shared" si="804"/>
        <v>87.773799999999966</v>
      </c>
      <c r="CJ154" s="33">
        <f t="shared" si="643"/>
        <v>1.9750000000000001</v>
      </c>
      <c r="CK154" s="33">
        <f t="shared" si="644"/>
        <v>-0.52499999999999991</v>
      </c>
      <c r="CL154" s="33">
        <f t="shared" si="805"/>
        <v>-0.52499999999999991</v>
      </c>
      <c r="CM154" s="33">
        <f t="shared" si="646"/>
        <v>1.9750000000000001</v>
      </c>
      <c r="CN154" s="33"/>
      <c r="CO154" s="33"/>
      <c r="CP154" s="58">
        <f t="shared" si="648"/>
        <v>0.20016830102622568</v>
      </c>
    </row>
    <row r="155" spans="1:94" x14ac:dyDescent="0.2">
      <c r="A155" s="30">
        <v>46102</v>
      </c>
      <c r="B155" s="32" t="s">
        <v>67</v>
      </c>
      <c r="C155" s="32" t="s">
        <v>499</v>
      </c>
      <c r="D155" s="32" t="s">
        <v>65</v>
      </c>
      <c r="E155" s="32">
        <v>2.0499999999999998</v>
      </c>
      <c r="F155" s="33" t="s">
        <v>59</v>
      </c>
      <c r="G155" s="33" t="s">
        <v>60</v>
      </c>
      <c r="H155" s="32" t="s">
        <v>73</v>
      </c>
      <c r="I155" s="32">
        <v>4</v>
      </c>
      <c r="J155" s="32">
        <v>2</v>
      </c>
      <c r="K155" s="41" t="s">
        <v>500</v>
      </c>
      <c r="L155" s="33">
        <v>2</v>
      </c>
      <c r="M155" s="35" t="s">
        <v>502</v>
      </c>
      <c r="N155" s="32" t="s">
        <v>4</v>
      </c>
      <c r="R155" s="33">
        <v>3.1</v>
      </c>
      <c r="S155" s="32">
        <v>4</v>
      </c>
      <c r="T155" s="33" t="str">
        <f t="shared" si="465"/>
        <v>0.00</v>
      </c>
      <c r="U155" s="33">
        <f t="shared" ref="U155:U156" si="806">-$L155+T155</f>
        <v>-2</v>
      </c>
      <c r="V155" s="25">
        <f t="shared" ref="V155:V156" si="807">V154+U155</f>
        <v>107.18999999999997</v>
      </c>
      <c r="W155" s="25">
        <f t="shared" ref="W155:W156" si="808">L155+W154</f>
        <v>440.5</v>
      </c>
      <c r="X155" s="36">
        <f t="shared" ref="X155:X156" si="809">SUM(V155/W155)</f>
        <v>0.24333711691259924</v>
      </c>
      <c r="Y155" s="26">
        <f t="shared" ref="Y155:Y156" si="810">V155/100</f>
        <v>1.0718999999999996</v>
      </c>
      <c r="Z155" s="27">
        <f t="shared" ref="Z155:Z156" si="811">V155*100</f>
        <v>10718.999999999996</v>
      </c>
      <c r="AA155" s="32" t="s">
        <v>61</v>
      </c>
      <c r="AE155" s="33">
        <f t="shared" ref="AE155:AE156" si="812">MAX(AS155, AH155, BK155)</f>
        <v>3.5</v>
      </c>
      <c r="AH155" s="33">
        <v>3.5</v>
      </c>
      <c r="AR155" s="32" t="s">
        <v>503</v>
      </c>
      <c r="BG155" s="33">
        <f t="shared" si="249"/>
        <v>5</v>
      </c>
      <c r="BH155" s="33">
        <f t="shared" si="290"/>
        <v>3.3000000000000003</v>
      </c>
      <c r="BK155" s="33">
        <v>3.1</v>
      </c>
      <c r="BM155" s="32">
        <v>89</v>
      </c>
      <c r="BN155" s="32">
        <v>46</v>
      </c>
      <c r="BO155" s="44">
        <f t="shared" si="687"/>
        <v>0.5168539325842697</v>
      </c>
      <c r="BP155" s="33">
        <f t="shared" si="649"/>
        <v>6.2</v>
      </c>
      <c r="BQ155" s="33" t="s">
        <v>599</v>
      </c>
      <c r="BR155" s="33"/>
      <c r="BS155" s="33" t="s">
        <v>327</v>
      </c>
      <c r="BT155" s="32" t="s">
        <v>504</v>
      </c>
      <c r="BU155" s="32" t="s">
        <v>241</v>
      </c>
      <c r="BV155" s="32">
        <v>1200</v>
      </c>
      <c r="BW155" s="32" t="s">
        <v>459</v>
      </c>
      <c r="BX155" s="32" t="s">
        <v>684</v>
      </c>
      <c r="BY155" s="32">
        <v>14</v>
      </c>
      <c r="BZ155" s="33" t="str">
        <f t="shared" si="303"/>
        <v>0.00</v>
      </c>
      <c r="CA155" s="33">
        <f t="shared" ref="CA155:CA156" si="813">-$L155+BZ155</f>
        <v>-2</v>
      </c>
      <c r="CB155" s="33">
        <f t="shared" ref="CB155:CB156" si="814">CB154+CA155</f>
        <v>97.659999999999968</v>
      </c>
      <c r="CC155" s="58">
        <f t="shared" si="638"/>
        <v>0.22170261066969346</v>
      </c>
      <c r="CD155" s="33" t="str">
        <f t="shared" si="486"/>
        <v>0.00</v>
      </c>
      <c r="CE155" s="33">
        <f t="shared" ref="CE155:CE156" si="815">-$L155+CD155</f>
        <v>-2</v>
      </c>
      <c r="CF155" s="33">
        <f t="shared" ref="CF155:CF156" si="816">CF154+CE155</f>
        <v>84.989999999999981</v>
      </c>
      <c r="CG155" s="33" t="str">
        <f t="shared" si="307"/>
        <v>0.00</v>
      </c>
      <c r="CH155" s="33">
        <f t="shared" ref="CH155:CH156" si="817">CM155</f>
        <v>-2</v>
      </c>
      <c r="CI155" s="33">
        <f t="shared" ref="CI155:CI156" si="818">CI154+CH155</f>
        <v>85.773799999999966</v>
      </c>
      <c r="CJ155" s="33">
        <f t="shared" si="643"/>
        <v>-2</v>
      </c>
      <c r="CK155" s="33">
        <f t="shared" si="644"/>
        <v>-2.5</v>
      </c>
      <c r="CL155" s="33">
        <f t="shared" ref="CL155:CL156" si="819">IF(CK155&gt;0, CK155*0.92, CK155)</f>
        <v>-2.5</v>
      </c>
      <c r="CM155" s="33">
        <f t="shared" si="646"/>
        <v>-2</v>
      </c>
      <c r="CN155" s="33"/>
      <c r="CO155" s="33"/>
      <c r="CP155" s="58">
        <f t="shared" si="648"/>
        <v>0.19471918274687847</v>
      </c>
    </row>
    <row r="156" spans="1:94" x14ac:dyDescent="0.2">
      <c r="A156" s="30">
        <v>46102</v>
      </c>
      <c r="B156" s="32" t="s">
        <v>67</v>
      </c>
      <c r="C156" s="32" t="s">
        <v>499</v>
      </c>
      <c r="D156" s="32" t="s">
        <v>65</v>
      </c>
      <c r="E156" s="32">
        <v>2.0499999999999998</v>
      </c>
      <c r="F156" s="33" t="s">
        <v>59</v>
      </c>
      <c r="G156" s="33" t="s">
        <v>60</v>
      </c>
      <c r="H156" s="32" t="s">
        <v>73</v>
      </c>
      <c r="I156" s="32">
        <v>4</v>
      </c>
      <c r="J156" s="32">
        <v>3</v>
      </c>
      <c r="K156" s="32" t="s">
        <v>501</v>
      </c>
      <c r="L156" s="33">
        <v>0.5</v>
      </c>
      <c r="M156" s="35" t="s">
        <v>502</v>
      </c>
      <c r="N156" s="32" t="s">
        <v>4</v>
      </c>
      <c r="R156" s="33">
        <v>6</v>
      </c>
      <c r="S156" s="32" t="s">
        <v>62</v>
      </c>
      <c r="T156" s="33" t="str">
        <f t="shared" si="465"/>
        <v>0.00</v>
      </c>
      <c r="U156" s="33">
        <f t="shared" si="806"/>
        <v>-0.5</v>
      </c>
      <c r="V156" s="25">
        <f t="shared" si="807"/>
        <v>106.68999999999997</v>
      </c>
      <c r="W156" s="25">
        <f t="shared" si="808"/>
        <v>441</v>
      </c>
      <c r="X156" s="36">
        <f t="shared" si="809"/>
        <v>0.24192743764172328</v>
      </c>
      <c r="Y156" s="26">
        <f t="shared" si="810"/>
        <v>1.0668999999999997</v>
      </c>
      <c r="Z156" s="27">
        <f t="shared" si="811"/>
        <v>10668.999999999996</v>
      </c>
      <c r="AA156" s="32" t="s">
        <v>61</v>
      </c>
      <c r="AE156" s="33">
        <f t="shared" si="812"/>
        <v>4.8</v>
      </c>
      <c r="AH156" s="33">
        <v>4.79</v>
      </c>
      <c r="AR156" s="32" t="s">
        <v>503</v>
      </c>
      <c r="BG156" s="33">
        <f t="shared" si="249"/>
        <v>1.895</v>
      </c>
      <c r="BH156" s="33">
        <f t="shared" si="290"/>
        <v>4.4868000000000006</v>
      </c>
      <c r="BK156" s="33">
        <v>4.8</v>
      </c>
      <c r="BM156" s="32">
        <v>89</v>
      </c>
      <c r="BN156" s="32">
        <v>46</v>
      </c>
      <c r="BO156" s="44">
        <f t="shared" si="687"/>
        <v>0.5168539325842697</v>
      </c>
      <c r="BP156" s="33">
        <f t="shared" si="649"/>
        <v>3</v>
      </c>
      <c r="BQ156" s="33" t="s">
        <v>599</v>
      </c>
      <c r="BR156" s="33"/>
      <c r="BS156" s="33" t="s">
        <v>328</v>
      </c>
      <c r="BT156" s="32" t="s">
        <v>504</v>
      </c>
      <c r="BU156" s="32" t="s">
        <v>241</v>
      </c>
      <c r="BV156" s="32">
        <v>1200</v>
      </c>
      <c r="BW156" s="32" t="s">
        <v>459</v>
      </c>
      <c r="BX156" s="32" t="s">
        <v>684</v>
      </c>
      <c r="BY156" s="32">
        <v>14</v>
      </c>
      <c r="BZ156" s="33" t="str">
        <f t="shared" si="303"/>
        <v>0.00</v>
      </c>
      <c r="CA156" s="33">
        <f t="shared" si="813"/>
        <v>-0.5</v>
      </c>
      <c r="CB156" s="33">
        <f t="shared" si="814"/>
        <v>97.159999999999968</v>
      </c>
      <c r="CC156" s="58">
        <f t="shared" si="638"/>
        <v>0.22031746031746025</v>
      </c>
      <c r="CD156" s="33" t="str">
        <f t="shared" si="486"/>
        <v>0.00</v>
      </c>
      <c r="CE156" s="33">
        <f t="shared" si="815"/>
        <v>-0.5</v>
      </c>
      <c r="CF156" s="33">
        <f t="shared" si="816"/>
        <v>84.489999999999981</v>
      </c>
      <c r="CG156" s="33" t="str">
        <f t="shared" si="307"/>
        <v>0.00</v>
      </c>
      <c r="CH156" s="33">
        <f t="shared" si="817"/>
        <v>-0.5</v>
      </c>
      <c r="CI156" s="33">
        <f t="shared" si="818"/>
        <v>85.273799999999966</v>
      </c>
      <c r="CJ156" s="33">
        <f t="shared" si="643"/>
        <v>-0.5</v>
      </c>
      <c r="CK156" s="33">
        <f t="shared" si="644"/>
        <v>-2.5</v>
      </c>
      <c r="CL156" s="33">
        <f t="shared" si="819"/>
        <v>-2.5</v>
      </c>
      <c r="CM156" s="33">
        <f t="shared" si="646"/>
        <v>-0.5</v>
      </c>
      <c r="CN156" s="33"/>
      <c r="CO156" s="33"/>
      <c r="CP156" s="58">
        <f t="shared" si="648"/>
        <v>0.19336462585034006</v>
      </c>
    </row>
    <row r="157" spans="1:94" x14ac:dyDescent="0.2">
      <c r="A157" s="30">
        <v>46102</v>
      </c>
      <c r="B157" s="32" t="s">
        <v>67</v>
      </c>
      <c r="C157" s="32" t="s">
        <v>499</v>
      </c>
      <c r="D157" s="32" t="s">
        <v>65</v>
      </c>
      <c r="E157" s="32">
        <v>3.15</v>
      </c>
      <c r="F157" s="33" t="s">
        <v>59</v>
      </c>
      <c r="G157" s="33" t="s">
        <v>60</v>
      </c>
      <c r="H157" s="32" t="s">
        <v>73</v>
      </c>
      <c r="I157" s="32">
        <v>6</v>
      </c>
      <c r="J157" s="32">
        <v>2</v>
      </c>
      <c r="K157" s="39" t="s">
        <v>419</v>
      </c>
      <c r="L157" s="33">
        <v>2.5</v>
      </c>
      <c r="M157" s="35" t="s">
        <v>505</v>
      </c>
      <c r="N157" s="32" t="s">
        <v>4</v>
      </c>
      <c r="R157" s="33">
        <v>2.4500000000000002</v>
      </c>
      <c r="S157" s="32">
        <v>1</v>
      </c>
      <c r="T157" s="33">
        <f t="shared" si="465"/>
        <v>6.13</v>
      </c>
      <c r="U157" s="33">
        <f t="shared" ref="U157" si="820">-$L157+T157</f>
        <v>3.63</v>
      </c>
      <c r="V157" s="25">
        <f t="shared" ref="V157" si="821">V156+U157</f>
        <v>110.31999999999996</v>
      </c>
      <c r="W157" s="25">
        <f t="shared" ref="W157" si="822">L157+W156</f>
        <v>443.5</v>
      </c>
      <c r="X157" s="36">
        <f t="shared" ref="X157" si="823">SUM(V157/W157)</f>
        <v>0.24874859075535505</v>
      </c>
      <c r="Y157" s="26">
        <f t="shared" ref="Y157" si="824">V157/100</f>
        <v>1.1031999999999997</v>
      </c>
      <c r="Z157" s="27">
        <f t="shared" ref="Z157" si="825">V157*100</f>
        <v>11031.999999999996</v>
      </c>
      <c r="AA157" s="32" t="s">
        <v>63</v>
      </c>
      <c r="AE157" s="33">
        <f t="shared" ref="AE157" si="826">MAX(AS157, AH157, BK157)</f>
        <v>2.72</v>
      </c>
      <c r="AH157" s="33">
        <v>2.72</v>
      </c>
      <c r="AR157" s="32" t="s">
        <v>503</v>
      </c>
      <c r="BG157" s="33">
        <f t="shared" si="249"/>
        <v>4.3000000000000007</v>
      </c>
      <c r="BH157" s="33">
        <f t="shared" si="290"/>
        <v>2.5824000000000003</v>
      </c>
      <c r="BK157" s="33">
        <v>2.4500000000000002</v>
      </c>
      <c r="BM157" s="32">
        <v>90</v>
      </c>
      <c r="BN157" s="32">
        <v>47</v>
      </c>
      <c r="BO157" s="44">
        <f t="shared" si="687"/>
        <v>0.52222222222222225</v>
      </c>
      <c r="BP157" s="33">
        <f t="shared" si="649"/>
        <v>6.125</v>
      </c>
      <c r="BQ157" s="33" t="s">
        <v>594</v>
      </c>
      <c r="BR157" s="33"/>
      <c r="BS157" s="33"/>
      <c r="BT157" s="32" t="s">
        <v>506</v>
      </c>
      <c r="BU157" s="32" t="s">
        <v>239</v>
      </c>
      <c r="BV157" s="32">
        <v>2000</v>
      </c>
      <c r="BW157" s="32" t="s">
        <v>459</v>
      </c>
      <c r="BX157" s="32" t="s">
        <v>437</v>
      </c>
      <c r="BY157" s="32">
        <v>8</v>
      </c>
      <c r="BZ157" s="33">
        <f t="shared" si="303"/>
        <v>6.13</v>
      </c>
      <c r="CA157" s="33">
        <f t="shared" ref="CA157" si="827">-$L157+BZ157</f>
        <v>3.63</v>
      </c>
      <c r="CB157" s="33">
        <f t="shared" ref="CB157" si="828">CB156+CA157</f>
        <v>100.78999999999996</v>
      </c>
      <c r="CC157" s="58">
        <f t="shared" si="638"/>
        <v>0.22726042841037195</v>
      </c>
      <c r="CD157" s="33">
        <f t="shared" si="486"/>
        <v>6.46</v>
      </c>
      <c r="CE157" s="33">
        <f t="shared" ref="CE157" si="829">-$L157+CD157</f>
        <v>3.96</v>
      </c>
      <c r="CF157" s="33">
        <f t="shared" ref="CF157" si="830">CF156+CE157</f>
        <v>88.449999999999974</v>
      </c>
      <c r="CG157" s="33">
        <f t="shared" si="307"/>
        <v>6.46</v>
      </c>
      <c r="CH157" s="33">
        <f t="shared" ref="CH157" si="831">CM157</f>
        <v>3.9560000000000008</v>
      </c>
      <c r="CI157" s="33">
        <f t="shared" ref="CI157" si="832">CI156+CH157</f>
        <v>89.229799999999969</v>
      </c>
      <c r="CJ157" s="33">
        <f t="shared" si="643"/>
        <v>4.3000000000000007</v>
      </c>
      <c r="CK157" s="33">
        <f t="shared" si="644"/>
        <v>4.3000000000000007</v>
      </c>
      <c r="CL157" s="33">
        <f t="shared" ref="CL157" si="833">IF(CK157&gt;0, CK157*0.92, CK157)</f>
        <v>3.9560000000000008</v>
      </c>
      <c r="CM157" s="33">
        <f t="shared" si="646"/>
        <v>3.9560000000000008</v>
      </c>
      <c r="CN157" s="33"/>
      <c r="CO157" s="33"/>
      <c r="CP157" s="58">
        <f t="shared" si="648"/>
        <v>0.20119458850056363</v>
      </c>
    </row>
    <row r="158" spans="1:94" x14ac:dyDescent="0.2">
      <c r="A158" s="30">
        <v>46102</v>
      </c>
      <c r="B158" s="32" t="s">
        <v>67</v>
      </c>
      <c r="C158" s="32" t="s">
        <v>499</v>
      </c>
      <c r="D158" s="32" t="s">
        <v>65</v>
      </c>
      <c r="E158" s="32">
        <v>4.3499999999999996</v>
      </c>
      <c r="F158" s="33" t="s">
        <v>59</v>
      </c>
      <c r="G158" s="33" t="s">
        <v>60</v>
      </c>
      <c r="H158" s="32" t="s">
        <v>73</v>
      </c>
      <c r="I158" s="32">
        <v>8</v>
      </c>
      <c r="J158" s="32">
        <v>4</v>
      </c>
      <c r="K158" s="32" t="s">
        <v>465</v>
      </c>
      <c r="L158" s="33">
        <v>1.5</v>
      </c>
      <c r="M158" s="35" t="s">
        <v>507</v>
      </c>
      <c r="N158" s="32" t="s">
        <v>4</v>
      </c>
      <c r="R158" s="33">
        <v>7.98</v>
      </c>
      <c r="S158" s="32" t="s">
        <v>62</v>
      </c>
      <c r="T158" s="33" t="str">
        <f t="shared" si="465"/>
        <v>0.00</v>
      </c>
      <c r="U158" s="33">
        <f t="shared" ref="U158:U159" si="834">-$L158+T158</f>
        <v>-1.5</v>
      </c>
      <c r="V158" s="25">
        <f t="shared" ref="V158:V159" si="835">V157+U158</f>
        <v>108.81999999999996</v>
      </c>
      <c r="W158" s="25">
        <f t="shared" ref="W158:W159" si="836">L158+W157</f>
        <v>445</v>
      </c>
      <c r="X158" s="36">
        <f t="shared" ref="X158:X159" si="837">SUM(V158/W158)</f>
        <v>0.24453932584269655</v>
      </c>
      <c r="Y158" s="26">
        <f t="shared" ref="Y158:Y159" si="838">V158/100</f>
        <v>1.0881999999999996</v>
      </c>
      <c r="Z158" s="27">
        <f t="shared" ref="Z158:Z159" si="839">V158*100</f>
        <v>10881.999999999996</v>
      </c>
      <c r="AA158" s="32" t="s">
        <v>61</v>
      </c>
      <c r="AE158" s="33">
        <f t="shared" ref="AE158" si="840">MAX(AS158, AH158, BK158)</f>
        <v>8.59</v>
      </c>
      <c r="AH158" s="33">
        <v>8.59</v>
      </c>
      <c r="AR158" s="32" t="s">
        <v>49</v>
      </c>
      <c r="BG158" s="33">
        <f t="shared" si="249"/>
        <v>11.385</v>
      </c>
      <c r="BH158" s="33">
        <f t="shared" si="290"/>
        <v>7.9828000000000001</v>
      </c>
      <c r="BK158" s="33">
        <v>8.5</v>
      </c>
      <c r="BM158" s="32">
        <v>91</v>
      </c>
      <c r="BN158" s="32">
        <v>47</v>
      </c>
      <c r="BO158" s="44">
        <f t="shared" si="687"/>
        <v>0.51648351648351654</v>
      </c>
      <c r="BP158" s="33">
        <f t="shared" si="649"/>
        <v>11.97</v>
      </c>
      <c r="BQ158" s="33" t="s">
        <v>599</v>
      </c>
      <c r="BR158" s="33"/>
      <c r="BS158" s="33" t="s">
        <v>327</v>
      </c>
      <c r="BT158" s="32" t="s">
        <v>509</v>
      </c>
      <c r="BU158" s="32" t="s">
        <v>239</v>
      </c>
      <c r="BV158" s="32">
        <v>1200</v>
      </c>
      <c r="BW158" s="32" t="s">
        <v>459</v>
      </c>
      <c r="BX158" s="32" t="s">
        <v>437</v>
      </c>
      <c r="BY158" s="32">
        <v>16</v>
      </c>
      <c r="BZ158" s="33" t="str">
        <f t="shared" si="303"/>
        <v>0.00</v>
      </c>
      <c r="CA158" s="33">
        <f t="shared" ref="CA158:CA159" si="841">-$L158+BZ158</f>
        <v>-1.5</v>
      </c>
      <c r="CB158" s="33">
        <f t="shared" ref="CB158:CB159" si="842">CB157+CA158</f>
        <v>99.289999999999964</v>
      </c>
      <c r="CC158" s="58">
        <f t="shared" si="638"/>
        <v>0.22312359550561789</v>
      </c>
      <c r="CD158" s="33" t="str">
        <f t="shared" si="486"/>
        <v>0.00</v>
      </c>
      <c r="CE158" s="33">
        <f t="shared" ref="CE158:CE159" si="843">-$L158+CD158</f>
        <v>-1.5</v>
      </c>
      <c r="CF158" s="33">
        <f t="shared" ref="CF158:CF159" si="844">CF157+CE158</f>
        <v>86.949999999999974</v>
      </c>
      <c r="CG158" s="33" t="str">
        <f t="shared" si="307"/>
        <v>0.00</v>
      </c>
      <c r="CH158" s="33">
        <f t="shared" ref="CH158:CH159" si="845">CM158</f>
        <v>-1.5</v>
      </c>
      <c r="CI158" s="33">
        <f t="shared" ref="CI158:CI159" si="846">CI157+CH158</f>
        <v>87.729799999999969</v>
      </c>
      <c r="CJ158" s="33">
        <f t="shared" si="643"/>
        <v>-1.5</v>
      </c>
      <c r="CK158" s="33">
        <f t="shared" si="644"/>
        <v>-2.5</v>
      </c>
      <c r="CL158" s="33">
        <f t="shared" ref="CL158:CL159" si="847">IF(CK158&gt;0, CK158*0.92, CK158)</f>
        <v>-2.5</v>
      </c>
      <c r="CM158" s="33">
        <f t="shared" si="646"/>
        <v>-1.5</v>
      </c>
      <c r="CN158" s="33"/>
      <c r="CO158" s="33"/>
      <c r="CP158" s="58">
        <f t="shared" si="648"/>
        <v>0.19714561797752803</v>
      </c>
    </row>
    <row r="159" spans="1:94" x14ac:dyDescent="0.2">
      <c r="A159" s="30">
        <v>46102</v>
      </c>
      <c r="B159" s="32" t="s">
        <v>67</v>
      </c>
      <c r="C159" s="32" t="s">
        <v>499</v>
      </c>
      <c r="D159" s="32" t="s">
        <v>65</v>
      </c>
      <c r="E159" s="32">
        <v>4.3499999999999996</v>
      </c>
      <c r="F159" s="33" t="s">
        <v>59</v>
      </c>
      <c r="G159" s="33" t="s">
        <v>60</v>
      </c>
      <c r="H159" s="32" t="s">
        <v>73</v>
      </c>
      <c r="I159" s="32">
        <v>8</v>
      </c>
      <c r="J159" s="32">
        <v>13</v>
      </c>
      <c r="K159" s="32" t="s">
        <v>508</v>
      </c>
      <c r="L159" s="33">
        <v>1</v>
      </c>
      <c r="M159" s="35" t="s">
        <v>507</v>
      </c>
      <c r="N159" s="32" t="s">
        <v>4</v>
      </c>
      <c r="O159" s="32" t="s">
        <v>4</v>
      </c>
      <c r="P159" s="32" t="s">
        <v>4</v>
      </c>
      <c r="Q159" s="32" t="s">
        <v>4</v>
      </c>
      <c r="R159" s="33">
        <v>14.79</v>
      </c>
      <c r="S159" s="32" t="s">
        <v>62</v>
      </c>
      <c r="T159" s="33" t="str">
        <f t="shared" si="465"/>
        <v>0.00</v>
      </c>
      <c r="U159" s="33">
        <f t="shared" si="834"/>
        <v>-1</v>
      </c>
      <c r="V159" s="25">
        <f t="shared" si="835"/>
        <v>107.81999999999996</v>
      </c>
      <c r="W159" s="25">
        <f t="shared" si="836"/>
        <v>446</v>
      </c>
      <c r="X159" s="36">
        <f t="shared" si="837"/>
        <v>0.24174887892376673</v>
      </c>
      <c r="Y159" s="26">
        <f t="shared" si="838"/>
        <v>1.0781999999999996</v>
      </c>
      <c r="Z159" s="27">
        <f t="shared" si="839"/>
        <v>10781.999999999996</v>
      </c>
      <c r="AA159" s="32" t="s">
        <v>61</v>
      </c>
      <c r="AE159" s="33">
        <f>MAX(AS159, AH159, BK159)</f>
        <v>15.99</v>
      </c>
      <c r="AF159" s="33">
        <f>MAX(AT159, AI159, BM159)</f>
        <v>91</v>
      </c>
      <c r="AG159" s="33">
        <f>MAX(AU159, AJ159, BN159)</f>
        <v>47</v>
      </c>
      <c r="AH159" s="33">
        <v>15.99</v>
      </c>
      <c r="AR159" s="32" t="s">
        <v>49</v>
      </c>
      <c r="BG159" s="33">
        <f t="shared" si="249"/>
        <v>14.99</v>
      </c>
      <c r="BH159" s="33">
        <f t="shared" si="290"/>
        <v>14.790800000000001</v>
      </c>
      <c r="BK159" s="33">
        <v>13.7</v>
      </c>
      <c r="BM159" s="32">
        <v>91</v>
      </c>
      <c r="BN159" s="32">
        <v>47</v>
      </c>
      <c r="BO159" s="44">
        <f t="shared" si="687"/>
        <v>0.51648351648351654</v>
      </c>
      <c r="BP159" s="33">
        <f t="shared" si="649"/>
        <v>14.79</v>
      </c>
      <c r="BQ159" s="33" t="s">
        <v>599</v>
      </c>
      <c r="BR159" s="33"/>
      <c r="BS159" s="33" t="s">
        <v>328</v>
      </c>
      <c r="BT159" s="32" t="s">
        <v>509</v>
      </c>
      <c r="BU159" s="32" t="s">
        <v>239</v>
      </c>
      <c r="BV159" s="32">
        <v>1200</v>
      </c>
      <c r="BW159" s="32" t="s">
        <v>459</v>
      </c>
      <c r="BX159" s="32" t="s">
        <v>437</v>
      </c>
      <c r="BY159" s="32">
        <v>16</v>
      </c>
      <c r="BZ159" s="33" t="str">
        <f t="shared" si="303"/>
        <v>0.00</v>
      </c>
      <c r="CA159" s="33">
        <f t="shared" si="841"/>
        <v>-1</v>
      </c>
      <c r="CB159" s="33">
        <f t="shared" si="842"/>
        <v>98.289999999999964</v>
      </c>
      <c r="CC159" s="58">
        <f t="shared" si="638"/>
        <v>0.22038116591928242</v>
      </c>
      <c r="CD159" s="33" t="str">
        <f t="shared" si="486"/>
        <v>0.00</v>
      </c>
      <c r="CE159" s="33">
        <f t="shared" si="843"/>
        <v>-1</v>
      </c>
      <c r="CF159" s="33">
        <f t="shared" si="844"/>
        <v>85.949999999999974</v>
      </c>
      <c r="CG159" s="33" t="str">
        <f t="shared" ref="CG159:CG222" si="848">IF(($AA159="W"),ROUND(($L159*$BH159),2),"0.00")</f>
        <v>0.00</v>
      </c>
      <c r="CH159" s="33">
        <f t="shared" si="845"/>
        <v>-1</v>
      </c>
      <c r="CI159" s="33">
        <f t="shared" si="846"/>
        <v>86.729799999999969</v>
      </c>
      <c r="CJ159" s="33">
        <f t="shared" si="643"/>
        <v>-1</v>
      </c>
      <c r="CK159" s="33">
        <f t="shared" si="644"/>
        <v>-2.5</v>
      </c>
      <c r="CL159" s="33">
        <f t="shared" si="847"/>
        <v>-2.5</v>
      </c>
      <c r="CM159" s="33">
        <f t="shared" si="646"/>
        <v>-1</v>
      </c>
      <c r="CN159" s="33"/>
      <c r="CO159" s="33"/>
      <c r="CP159" s="58">
        <f t="shared" si="648"/>
        <v>0.1944614349775784</v>
      </c>
    </row>
    <row r="160" spans="1:94" x14ac:dyDescent="0.2">
      <c r="A160" s="30">
        <v>46109</v>
      </c>
      <c r="B160" s="32" t="s">
        <v>67</v>
      </c>
      <c r="C160" s="32" t="s">
        <v>510</v>
      </c>
      <c r="D160" s="32" t="s">
        <v>65</v>
      </c>
      <c r="E160" s="33">
        <v>1.2</v>
      </c>
      <c r="F160" s="33" t="s">
        <v>59</v>
      </c>
      <c r="G160" s="33" t="s">
        <v>60</v>
      </c>
      <c r="H160" s="32" t="s">
        <v>70</v>
      </c>
      <c r="I160" s="32">
        <v>3</v>
      </c>
      <c r="J160" s="32">
        <v>1</v>
      </c>
      <c r="K160" s="34" t="s">
        <v>511</v>
      </c>
      <c r="L160" s="33">
        <v>5</v>
      </c>
      <c r="M160" s="35" t="s">
        <v>512</v>
      </c>
      <c r="N160" s="32" t="s">
        <v>4</v>
      </c>
      <c r="R160" s="33">
        <v>2.65</v>
      </c>
      <c r="S160" s="32">
        <v>3</v>
      </c>
      <c r="T160" s="33" t="str">
        <f t="shared" si="465"/>
        <v>0.00</v>
      </c>
      <c r="U160" s="33">
        <f t="shared" ref="U160" si="849">-$L160+T160</f>
        <v>-5</v>
      </c>
      <c r="V160" s="25">
        <f t="shared" ref="V160" si="850">V159+U160</f>
        <v>102.81999999999996</v>
      </c>
      <c r="W160" s="25">
        <f t="shared" ref="W160" si="851">L160+W159</f>
        <v>451</v>
      </c>
      <c r="X160" s="36">
        <f t="shared" ref="X160" si="852">SUM(V160/W160)</f>
        <v>0.22798226164079816</v>
      </c>
      <c r="Y160" s="26">
        <f t="shared" ref="Y160" si="853">V160/100</f>
        <v>1.0281999999999996</v>
      </c>
      <c r="Z160" s="27">
        <f t="shared" ref="Z160" si="854">V160*100</f>
        <v>10281.999999999996</v>
      </c>
      <c r="AA160" s="32" t="s">
        <v>61</v>
      </c>
      <c r="AE160" s="33">
        <f>MAX(AS160, AH160, BK160)</f>
        <v>2.65</v>
      </c>
      <c r="AH160" s="33">
        <v>2.5299999999999998</v>
      </c>
      <c r="AR160" s="32" t="s">
        <v>57</v>
      </c>
      <c r="AS160" s="33">
        <v>2.65</v>
      </c>
      <c r="BG160" s="33">
        <f t="shared" si="249"/>
        <v>7.6499999999999986</v>
      </c>
      <c r="BH160" s="33">
        <f t="shared" si="290"/>
        <v>2.4076</v>
      </c>
      <c r="BK160" s="33">
        <v>2.2999999999999998</v>
      </c>
      <c r="BM160" s="32">
        <v>92</v>
      </c>
      <c r="BN160" s="32">
        <v>47</v>
      </c>
      <c r="BO160" s="44">
        <f t="shared" si="687"/>
        <v>0.51086956521739135</v>
      </c>
      <c r="BP160" s="33">
        <f t="shared" si="649"/>
        <v>13.25</v>
      </c>
      <c r="BQ160" s="33" t="s">
        <v>597</v>
      </c>
      <c r="BR160" s="33"/>
      <c r="BS160" s="33"/>
      <c r="BT160" s="32" t="s">
        <v>513</v>
      </c>
      <c r="BU160" s="32" t="s">
        <v>243</v>
      </c>
      <c r="BV160" s="32">
        <v>1200</v>
      </c>
      <c r="BW160" s="32" t="s">
        <v>435</v>
      </c>
      <c r="BX160" s="32" t="s">
        <v>686</v>
      </c>
      <c r="BY160" s="32">
        <v>6</v>
      </c>
      <c r="BZ160" s="33" t="str">
        <f t="shared" si="303"/>
        <v>0.00</v>
      </c>
      <c r="CA160" s="33">
        <f t="shared" ref="CA160" si="855">-$L160+BZ160</f>
        <v>-5</v>
      </c>
      <c r="CB160" s="33">
        <f t="shared" ref="CB160" si="856">CB159+CA160</f>
        <v>93.289999999999964</v>
      </c>
      <c r="CC160" s="58">
        <f t="shared" si="638"/>
        <v>0.20685144124168506</v>
      </c>
      <c r="CD160" s="33" t="str">
        <f t="shared" si="486"/>
        <v>0.00</v>
      </c>
      <c r="CE160" s="33">
        <f t="shared" ref="CE160" si="857">-$L160+CD160</f>
        <v>-5</v>
      </c>
      <c r="CF160" s="33">
        <f t="shared" ref="CF160" si="858">CF159+CE160</f>
        <v>80.949999999999974</v>
      </c>
      <c r="CG160" s="33" t="str">
        <f t="shared" si="848"/>
        <v>0.00</v>
      </c>
      <c r="CH160" s="33">
        <f t="shared" ref="CH160" si="859">CM160</f>
        <v>-5</v>
      </c>
      <c r="CI160" s="33">
        <f t="shared" ref="CI160" si="860">CI159+CH160</f>
        <v>81.729799999999969</v>
      </c>
      <c r="CJ160" s="33">
        <f t="shared" si="643"/>
        <v>-5</v>
      </c>
      <c r="CK160" s="33">
        <f t="shared" si="644"/>
        <v>-5</v>
      </c>
      <c r="CL160" s="33">
        <f t="shared" ref="CL160" si="861">IF(CK160&gt;0, CK160*0.92, CK160)</f>
        <v>-5</v>
      </c>
      <c r="CM160" s="33">
        <f t="shared" si="646"/>
        <v>-5</v>
      </c>
      <c r="CN160" s="33"/>
      <c r="CO160" s="33"/>
      <c r="CP160" s="58">
        <f t="shared" si="648"/>
        <v>0.18121906873614183</v>
      </c>
    </row>
    <row r="161" spans="1:94" x14ac:dyDescent="0.2">
      <c r="A161" s="30">
        <v>46109</v>
      </c>
      <c r="B161" s="32" t="s">
        <v>67</v>
      </c>
      <c r="C161" s="32" t="s">
        <v>514</v>
      </c>
      <c r="D161" s="32" t="s">
        <v>65</v>
      </c>
      <c r="E161" s="33">
        <v>1.4</v>
      </c>
      <c r="F161" s="33" t="s">
        <v>59</v>
      </c>
      <c r="G161" s="33" t="s">
        <v>60</v>
      </c>
      <c r="H161" s="32" t="s">
        <v>73</v>
      </c>
      <c r="I161" s="32">
        <v>3</v>
      </c>
      <c r="J161" s="32">
        <v>1</v>
      </c>
      <c r="K161" s="32" t="s">
        <v>515</v>
      </c>
      <c r="L161" s="33">
        <v>3.5</v>
      </c>
      <c r="M161" s="35" t="s">
        <v>516</v>
      </c>
      <c r="N161" s="32" t="s">
        <v>4</v>
      </c>
      <c r="R161" s="33">
        <v>3.3</v>
      </c>
      <c r="S161" s="32" t="s">
        <v>62</v>
      </c>
      <c r="T161" s="33" t="str">
        <f t="shared" si="465"/>
        <v>0.00</v>
      </c>
      <c r="U161" s="33">
        <f t="shared" ref="U161" si="862">-$L161+T161</f>
        <v>-3.5</v>
      </c>
      <c r="V161" s="25">
        <f t="shared" ref="V161" si="863">V160+U161</f>
        <v>99.319999999999965</v>
      </c>
      <c r="W161" s="25">
        <f t="shared" ref="W161" si="864">L161+W160</f>
        <v>454.5</v>
      </c>
      <c r="X161" s="36">
        <f t="shared" ref="X161" si="865">SUM(V161/W161)</f>
        <v>0.21852585258525845</v>
      </c>
      <c r="Y161" s="26">
        <f t="shared" ref="Y161" si="866">V161/100</f>
        <v>0.99319999999999964</v>
      </c>
      <c r="Z161" s="27">
        <f t="shared" ref="Z161" si="867">V161*100</f>
        <v>9931.9999999999964</v>
      </c>
      <c r="AA161" s="32" t="s">
        <v>61</v>
      </c>
      <c r="AE161" s="33">
        <f>MAX(AS161, AH161, BK161)</f>
        <v>3.3</v>
      </c>
      <c r="AH161" s="33">
        <v>3</v>
      </c>
      <c r="AR161" s="32" t="s">
        <v>57</v>
      </c>
      <c r="AS161" s="33">
        <v>3.3</v>
      </c>
      <c r="BG161" s="33">
        <f t="shared" si="249"/>
        <v>7</v>
      </c>
      <c r="BH161" s="33">
        <f t="shared" si="290"/>
        <v>2.84</v>
      </c>
      <c r="BK161" s="33">
        <v>3.3</v>
      </c>
      <c r="BM161" s="32">
        <v>93</v>
      </c>
      <c r="BN161" s="32">
        <v>47</v>
      </c>
      <c r="BO161" s="44">
        <f t="shared" si="687"/>
        <v>0.5053763440860215</v>
      </c>
      <c r="BP161" s="33">
        <f t="shared" si="649"/>
        <v>11.549999999999999</v>
      </c>
      <c r="BQ161" s="33" t="s">
        <v>595</v>
      </c>
      <c r="BR161" s="33"/>
      <c r="BS161" s="33" t="s">
        <v>327</v>
      </c>
      <c r="BT161" s="32" t="s">
        <v>517</v>
      </c>
      <c r="BU161" s="32" t="s">
        <v>243</v>
      </c>
      <c r="BV161" s="32">
        <v>1400</v>
      </c>
      <c r="BW161" s="32" t="s">
        <v>459</v>
      </c>
      <c r="BX161" s="32" t="s">
        <v>684</v>
      </c>
      <c r="BY161" s="32">
        <v>13</v>
      </c>
      <c r="BZ161" s="33" t="str">
        <f t="shared" si="303"/>
        <v>0.00</v>
      </c>
      <c r="CA161" s="33">
        <f t="shared" ref="CA161" si="868">-$L161+BZ161</f>
        <v>-3.5</v>
      </c>
      <c r="CB161" s="33">
        <f t="shared" ref="CB161" si="869">CB160+CA161</f>
        <v>89.789999999999964</v>
      </c>
      <c r="CC161" s="58">
        <f t="shared" si="638"/>
        <v>0.19755775577557746</v>
      </c>
      <c r="CD161" s="33" t="str">
        <f t="shared" si="486"/>
        <v>0.00</v>
      </c>
      <c r="CE161" s="33">
        <f t="shared" ref="CE161" si="870">-$L161+CD161</f>
        <v>-3.5</v>
      </c>
      <c r="CF161" s="33">
        <f t="shared" ref="CF161" si="871">CF160+CE161</f>
        <v>77.449999999999974</v>
      </c>
      <c r="CG161" s="33" t="str">
        <f t="shared" si="848"/>
        <v>0.00</v>
      </c>
      <c r="CH161" s="33">
        <f t="shared" ref="CH161" si="872">CM161</f>
        <v>-3.5</v>
      </c>
      <c r="CI161" s="33">
        <f t="shared" ref="CI161" si="873">CI160+CH161</f>
        <v>78.229799999999969</v>
      </c>
      <c r="CJ161" s="33">
        <f t="shared" si="643"/>
        <v>-3.5</v>
      </c>
      <c r="CK161" s="33">
        <f t="shared" si="644"/>
        <v>-5</v>
      </c>
      <c r="CL161" s="33">
        <f t="shared" ref="CL161" si="874">IF(CK161&gt;0, CK161*0.92, CK161)</f>
        <v>-5</v>
      </c>
      <c r="CM161" s="33">
        <f t="shared" si="646"/>
        <v>-3.5</v>
      </c>
      <c r="CN161" s="33"/>
      <c r="CO161" s="33"/>
      <c r="CP161" s="58">
        <f t="shared" si="648"/>
        <v>0.17212277227722766</v>
      </c>
    </row>
    <row r="162" spans="1:94" x14ac:dyDescent="0.2">
      <c r="A162" s="30">
        <v>46109</v>
      </c>
      <c r="B162" s="32" t="s">
        <v>67</v>
      </c>
      <c r="C162" s="32" t="s">
        <v>514</v>
      </c>
      <c r="D162" s="32" t="s">
        <v>65</v>
      </c>
      <c r="E162" s="33">
        <v>1.4</v>
      </c>
      <c r="F162" s="33" t="s">
        <v>59</v>
      </c>
      <c r="G162" s="33" t="s">
        <v>60</v>
      </c>
      <c r="H162" s="32" t="s">
        <v>73</v>
      </c>
      <c r="I162" s="32">
        <v>3</v>
      </c>
      <c r="J162" s="32">
        <v>4</v>
      </c>
      <c r="K162" s="40" t="s">
        <v>525</v>
      </c>
      <c r="L162" s="33">
        <v>1.5</v>
      </c>
      <c r="M162" s="35" t="s">
        <v>516</v>
      </c>
      <c r="N162" s="32" t="s">
        <v>4</v>
      </c>
      <c r="R162" s="33">
        <v>3.3</v>
      </c>
      <c r="S162" s="32">
        <v>2</v>
      </c>
      <c r="T162" s="33" t="str">
        <f t="shared" si="465"/>
        <v>0.00</v>
      </c>
      <c r="U162" s="33">
        <f t="shared" ref="U162" si="875">-$L162+T162</f>
        <v>-1.5</v>
      </c>
      <c r="V162" s="25">
        <f t="shared" ref="V162" si="876">V161+U162</f>
        <v>97.819999999999965</v>
      </c>
      <c r="W162" s="25">
        <f t="shared" ref="W162" si="877">L162+W161</f>
        <v>456</v>
      </c>
      <c r="X162" s="36">
        <f t="shared" ref="X162" si="878">SUM(V162/W162)</f>
        <v>0.21451754385964905</v>
      </c>
      <c r="Y162" s="26">
        <f t="shared" ref="Y162" si="879">V162/100</f>
        <v>0.97819999999999963</v>
      </c>
      <c r="Z162" s="27">
        <f t="shared" ref="Z162" si="880">V162*100</f>
        <v>9781.9999999999964</v>
      </c>
      <c r="AA162" s="32" t="s">
        <v>61</v>
      </c>
      <c r="AE162" s="33">
        <f>MAX(AS162, AH162, BK162)</f>
        <v>3.3</v>
      </c>
      <c r="AH162" s="33">
        <v>3.3</v>
      </c>
      <c r="AR162" s="32" t="s">
        <v>48</v>
      </c>
      <c r="BG162" s="33">
        <f t="shared" si="249"/>
        <v>3.4499999999999993</v>
      </c>
      <c r="BH162" s="33">
        <f t="shared" si="290"/>
        <v>3.1160000000000001</v>
      </c>
      <c r="BK162" s="33">
        <v>3.3</v>
      </c>
      <c r="BM162" s="32">
        <v>93</v>
      </c>
      <c r="BN162" s="32">
        <v>47</v>
      </c>
      <c r="BO162" s="44">
        <f t="shared" si="687"/>
        <v>0.5053763440860215</v>
      </c>
      <c r="BP162" s="33">
        <f t="shared" si="649"/>
        <v>4.9499999999999993</v>
      </c>
      <c r="BQ162" s="33" t="s">
        <v>595</v>
      </c>
      <c r="BR162" s="33"/>
      <c r="BS162" s="33" t="s">
        <v>328</v>
      </c>
      <c r="BT162" s="32" t="s">
        <v>517</v>
      </c>
      <c r="BU162" s="32" t="s">
        <v>243</v>
      </c>
      <c r="BV162" s="32">
        <v>1400</v>
      </c>
      <c r="BW162" s="32" t="s">
        <v>459</v>
      </c>
      <c r="BX162" s="32" t="s">
        <v>684</v>
      </c>
      <c r="BY162" s="32">
        <v>13</v>
      </c>
      <c r="BZ162" s="33" t="str">
        <f t="shared" si="303"/>
        <v>0.00</v>
      </c>
      <c r="CA162" s="33">
        <f t="shared" ref="CA162" si="881">-$L162+BZ162</f>
        <v>-1.5</v>
      </c>
      <c r="CB162" s="33">
        <f t="shared" ref="CB162" si="882">CB161+CA162</f>
        <v>88.289999999999964</v>
      </c>
      <c r="CC162" s="58">
        <f t="shared" si="638"/>
        <v>0.1936184210526315</v>
      </c>
      <c r="CD162" s="33" t="str">
        <f t="shared" si="486"/>
        <v>0.00</v>
      </c>
      <c r="CE162" s="33">
        <f t="shared" ref="CE162" si="883">-$L162+CD162</f>
        <v>-1.5</v>
      </c>
      <c r="CF162" s="33">
        <f t="shared" ref="CF162" si="884">CF161+CE162</f>
        <v>75.949999999999974</v>
      </c>
      <c r="CG162" s="33" t="str">
        <f t="shared" si="848"/>
        <v>0.00</v>
      </c>
      <c r="CH162" s="33">
        <f t="shared" ref="CH162" si="885">CM162</f>
        <v>-1.5</v>
      </c>
      <c r="CI162" s="33">
        <f t="shared" ref="CI162" si="886">CI161+CH162</f>
        <v>76.729799999999969</v>
      </c>
      <c r="CJ162" s="33">
        <f t="shared" si="643"/>
        <v>-1.5</v>
      </c>
      <c r="CK162" s="33">
        <f t="shared" si="644"/>
        <v>-5</v>
      </c>
      <c r="CL162" s="33">
        <f t="shared" ref="CL162" si="887">IF(CK162&gt;0, CK162*0.92, CK162)</f>
        <v>-5</v>
      </c>
      <c r="CM162" s="33">
        <f t="shared" si="646"/>
        <v>-1.5</v>
      </c>
      <c r="CN162" s="33"/>
      <c r="CO162" s="33"/>
      <c r="CP162" s="58">
        <f t="shared" si="648"/>
        <v>0.16826710526315783</v>
      </c>
    </row>
    <row r="163" spans="1:94" x14ac:dyDescent="0.2">
      <c r="A163" s="30">
        <v>46109</v>
      </c>
      <c r="B163" s="32" t="s">
        <v>67</v>
      </c>
      <c r="C163" s="32" t="s">
        <v>514</v>
      </c>
      <c r="D163" s="32" t="s">
        <v>65</v>
      </c>
      <c r="E163" s="33">
        <v>3.4</v>
      </c>
      <c r="F163" s="33" t="s">
        <v>59</v>
      </c>
      <c r="G163" s="33" t="s">
        <v>60</v>
      </c>
      <c r="H163" s="32" t="s">
        <v>70</v>
      </c>
      <c r="I163" s="32">
        <v>7</v>
      </c>
      <c r="J163" s="32">
        <v>13</v>
      </c>
      <c r="K163" s="40" t="s">
        <v>518</v>
      </c>
      <c r="L163" s="33">
        <v>2</v>
      </c>
      <c r="M163" s="35" t="s">
        <v>519</v>
      </c>
      <c r="N163" s="32" t="s">
        <v>4</v>
      </c>
      <c r="R163" s="33">
        <v>2.2999999999999998</v>
      </c>
      <c r="S163" s="32">
        <v>2</v>
      </c>
      <c r="T163" s="33" t="str">
        <f t="shared" si="465"/>
        <v>0.00</v>
      </c>
      <c r="U163" s="33">
        <f t="shared" ref="U163:U164" si="888">-$L163+T163</f>
        <v>-2</v>
      </c>
      <c r="V163" s="25">
        <f t="shared" ref="V163:V164" si="889">V162+U163</f>
        <v>95.819999999999965</v>
      </c>
      <c r="W163" s="25">
        <f t="shared" ref="W163:W164" si="890">L163+W162</f>
        <v>458</v>
      </c>
      <c r="X163" s="36">
        <f t="shared" ref="X163:X164" si="891">SUM(V163/W163)</f>
        <v>0.20921397379912657</v>
      </c>
      <c r="Y163" s="26">
        <f t="shared" ref="Y163:Y164" si="892">V163/100</f>
        <v>0.95819999999999961</v>
      </c>
      <c r="Z163" s="27">
        <f t="shared" ref="Z163:Z164" si="893">V163*100</f>
        <v>9581.9999999999964</v>
      </c>
      <c r="AA163" s="32" t="s">
        <v>61</v>
      </c>
      <c r="AE163" s="33">
        <f t="shared" ref="AE163:AE166" si="894">MAX(AS163, AH163, BK163)</f>
        <v>2.2999999999999998</v>
      </c>
      <c r="AH163" s="33">
        <v>2.14</v>
      </c>
      <c r="AR163" s="32" t="s">
        <v>57</v>
      </c>
      <c r="AS163" s="33">
        <v>2.2999999999999998</v>
      </c>
      <c r="BG163" s="33">
        <f t="shared" si="249"/>
        <v>2.2800000000000002</v>
      </c>
      <c r="BH163" s="33">
        <f t="shared" si="290"/>
        <v>2.0488</v>
      </c>
      <c r="BK163" s="33">
        <v>2</v>
      </c>
      <c r="BM163" s="32">
        <v>94</v>
      </c>
      <c r="BN163" s="32">
        <v>47</v>
      </c>
      <c r="BO163" s="44">
        <f t="shared" si="687"/>
        <v>0.5</v>
      </c>
      <c r="BP163" s="33">
        <f t="shared" si="649"/>
        <v>4.5999999999999996</v>
      </c>
      <c r="BQ163" s="33" t="s">
        <v>599</v>
      </c>
      <c r="BR163" s="33"/>
      <c r="BS163" s="33" t="s">
        <v>327</v>
      </c>
      <c r="BT163" s="32" t="s">
        <v>520</v>
      </c>
      <c r="BU163" s="32" t="s">
        <v>241</v>
      </c>
      <c r="BV163" s="32">
        <v>2600</v>
      </c>
      <c r="BW163" s="32" t="s">
        <v>435</v>
      </c>
      <c r="BX163" s="32" t="s">
        <v>607</v>
      </c>
      <c r="BY163" s="32">
        <v>12</v>
      </c>
      <c r="BZ163" s="33" t="str">
        <f t="shared" si="303"/>
        <v>0.00</v>
      </c>
      <c r="CA163" s="33">
        <f t="shared" ref="CA163:CA166" si="895">-$L163+BZ163</f>
        <v>-2</v>
      </c>
      <c r="CB163" s="33">
        <f t="shared" ref="CB163:CB166" si="896">CB162+CA163</f>
        <v>86.289999999999964</v>
      </c>
      <c r="CC163" s="58">
        <f t="shared" si="638"/>
        <v>0.18840611353711784</v>
      </c>
      <c r="CD163" s="33" t="str">
        <f t="shared" si="486"/>
        <v>0.00</v>
      </c>
      <c r="CE163" s="33">
        <f t="shared" ref="CE163:CE166" si="897">-$L163+CD163</f>
        <v>-2</v>
      </c>
      <c r="CF163" s="33">
        <f t="shared" ref="CF163:CF166" si="898">CF162+CE163</f>
        <v>73.949999999999974</v>
      </c>
      <c r="CG163" s="33" t="str">
        <f t="shared" si="848"/>
        <v>0.00</v>
      </c>
      <c r="CH163" s="33">
        <f t="shared" ref="CH163:CH166" si="899">CM163</f>
        <v>-2</v>
      </c>
      <c r="CI163" s="33">
        <f t="shared" ref="CI163:CI166" si="900">CI162+CH163</f>
        <v>74.729799999999969</v>
      </c>
      <c r="CJ163" s="33">
        <f t="shared" si="643"/>
        <v>-2</v>
      </c>
      <c r="CK163" s="33">
        <f t="shared" si="644"/>
        <v>1.0499999999999998</v>
      </c>
      <c r="CL163" s="33">
        <f t="shared" ref="CL163:CL166" si="901">IF(CK163&gt;0, CK163*0.92, CK163)</f>
        <v>0.96599999999999986</v>
      </c>
      <c r="CM163" s="33">
        <f t="shared" si="646"/>
        <v>-2</v>
      </c>
      <c r="CN163" s="33"/>
      <c r="CO163" s="33"/>
      <c r="CP163" s="58">
        <f t="shared" si="648"/>
        <v>0.16316550218340606</v>
      </c>
    </row>
    <row r="164" spans="1:94" x14ac:dyDescent="0.2">
      <c r="A164" s="30">
        <v>46109</v>
      </c>
      <c r="B164" s="32" t="s">
        <v>67</v>
      </c>
      <c r="C164" s="32" t="s">
        <v>514</v>
      </c>
      <c r="D164" s="32" t="s">
        <v>65</v>
      </c>
      <c r="E164" s="33">
        <v>3.4</v>
      </c>
      <c r="F164" s="33" t="s">
        <v>59</v>
      </c>
      <c r="G164" s="33" t="s">
        <v>60</v>
      </c>
      <c r="H164" s="32" t="s">
        <v>70</v>
      </c>
      <c r="I164" s="32">
        <v>7</v>
      </c>
      <c r="J164" s="32">
        <v>3</v>
      </c>
      <c r="K164" s="39" t="s">
        <v>93</v>
      </c>
      <c r="L164" s="33">
        <v>0.5</v>
      </c>
      <c r="M164" s="35" t="s">
        <v>519</v>
      </c>
      <c r="N164" s="32" t="s">
        <v>4</v>
      </c>
      <c r="R164" s="33">
        <v>6.4</v>
      </c>
      <c r="S164" s="32">
        <v>1</v>
      </c>
      <c r="T164" s="33">
        <f t="shared" si="465"/>
        <v>3.2</v>
      </c>
      <c r="U164" s="33">
        <f t="shared" si="888"/>
        <v>2.7</v>
      </c>
      <c r="V164" s="25">
        <f t="shared" si="889"/>
        <v>98.519999999999968</v>
      </c>
      <c r="W164" s="25">
        <f t="shared" si="890"/>
        <v>458.5</v>
      </c>
      <c r="X164" s="36">
        <f t="shared" si="891"/>
        <v>0.2148745910577971</v>
      </c>
      <c r="Y164" s="26">
        <f t="shared" si="892"/>
        <v>0.98519999999999963</v>
      </c>
      <c r="Z164" s="27">
        <f t="shared" si="893"/>
        <v>9851.9999999999964</v>
      </c>
      <c r="AA164" s="32" t="s">
        <v>63</v>
      </c>
      <c r="AE164" s="33">
        <f t="shared" si="894"/>
        <v>7.1</v>
      </c>
      <c r="AH164" s="33">
        <v>7.1</v>
      </c>
      <c r="AR164" s="32" t="s">
        <v>48</v>
      </c>
      <c r="BG164" s="33">
        <f t="shared" si="249"/>
        <v>3.05</v>
      </c>
      <c r="BH164" s="33">
        <f t="shared" si="290"/>
        <v>6.6120000000000001</v>
      </c>
      <c r="BK164" s="33">
        <v>6</v>
      </c>
      <c r="BM164" s="32">
        <v>94</v>
      </c>
      <c r="BN164" s="32">
        <v>48</v>
      </c>
      <c r="BO164" s="44">
        <f t="shared" si="687"/>
        <v>0.51063829787234039</v>
      </c>
      <c r="BP164" s="33">
        <f t="shared" si="649"/>
        <v>3.2</v>
      </c>
      <c r="BQ164" s="33" t="s">
        <v>599</v>
      </c>
      <c r="BR164" s="33"/>
      <c r="BS164" s="33" t="s">
        <v>328</v>
      </c>
      <c r="BT164" s="32" t="s">
        <v>520</v>
      </c>
      <c r="BU164" s="32" t="s">
        <v>241</v>
      </c>
      <c r="BV164" s="32">
        <v>2600</v>
      </c>
      <c r="BW164" s="32" t="s">
        <v>435</v>
      </c>
      <c r="BX164" s="32" t="s">
        <v>607</v>
      </c>
      <c r="BY164" s="32">
        <v>12</v>
      </c>
      <c r="BZ164" s="33">
        <f t="shared" si="303"/>
        <v>3</v>
      </c>
      <c r="CA164" s="33">
        <f t="shared" si="895"/>
        <v>2.5</v>
      </c>
      <c r="CB164" s="33">
        <f t="shared" si="896"/>
        <v>88.789999999999964</v>
      </c>
      <c r="CC164" s="58">
        <f t="shared" si="638"/>
        <v>0.19365321701199556</v>
      </c>
      <c r="CD164" s="33">
        <f t="shared" si="486"/>
        <v>3.31</v>
      </c>
      <c r="CE164" s="33">
        <f t="shared" si="897"/>
        <v>2.81</v>
      </c>
      <c r="CF164" s="33">
        <f t="shared" si="898"/>
        <v>76.759999999999977</v>
      </c>
      <c r="CG164" s="33">
        <f t="shared" si="848"/>
        <v>3.31</v>
      </c>
      <c r="CH164" s="33">
        <f t="shared" si="899"/>
        <v>2.9659999999999997</v>
      </c>
      <c r="CI164" s="33">
        <f t="shared" si="900"/>
        <v>77.695799999999963</v>
      </c>
      <c r="CJ164" s="33">
        <f t="shared" si="643"/>
        <v>3.05</v>
      </c>
      <c r="CK164" s="33">
        <f t="shared" si="644"/>
        <v>1.0499999999999998</v>
      </c>
      <c r="CL164" s="33">
        <f t="shared" si="901"/>
        <v>0.96599999999999986</v>
      </c>
      <c r="CM164" s="33">
        <f t="shared" si="646"/>
        <v>2.9659999999999997</v>
      </c>
      <c r="CN164" s="33"/>
      <c r="CO164" s="33"/>
      <c r="CP164" s="58">
        <f t="shared" si="648"/>
        <v>0.16945648854961823</v>
      </c>
    </row>
    <row r="165" spans="1:94" x14ac:dyDescent="0.2">
      <c r="A165" s="30">
        <v>46109</v>
      </c>
      <c r="B165" s="32" t="s">
        <v>67</v>
      </c>
      <c r="C165" s="32" t="s">
        <v>514</v>
      </c>
      <c r="D165" s="32" t="s">
        <v>65</v>
      </c>
      <c r="E165" s="33">
        <v>4.1500000000000004</v>
      </c>
      <c r="F165" s="33" t="s">
        <v>59</v>
      </c>
      <c r="G165" s="33" t="s">
        <v>60</v>
      </c>
      <c r="H165" s="32" t="s">
        <v>70</v>
      </c>
      <c r="I165" s="32">
        <v>8</v>
      </c>
      <c r="J165" s="32">
        <v>1</v>
      </c>
      <c r="K165" s="32" t="s">
        <v>521</v>
      </c>
      <c r="L165" s="33">
        <v>3.5</v>
      </c>
      <c r="M165" s="35" t="s">
        <v>522</v>
      </c>
      <c r="N165" s="32" t="s">
        <v>4</v>
      </c>
      <c r="R165" s="33">
        <v>5.5</v>
      </c>
      <c r="S165" s="32" t="s">
        <v>62</v>
      </c>
      <c r="T165" s="33" t="str">
        <f t="shared" si="465"/>
        <v>0.00</v>
      </c>
      <c r="U165" s="33">
        <f t="shared" ref="U165:U166" si="902">-$L165+T165</f>
        <v>-3.5</v>
      </c>
      <c r="V165" s="25">
        <f t="shared" ref="V165:V166" si="903">V164+U165</f>
        <v>95.019999999999968</v>
      </c>
      <c r="W165" s="25">
        <f t="shared" ref="W165:W166" si="904">L165+W164</f>
        <v>462</v>
      </c>
      <c r="X165" s="36">
        <f t="shared" ref="X165:X166" si="905">SUM(V165/W165)</f>
        <v>0.20567099567099559</v>
      </c>
      <c r="Y165" s="26">
        <f t="shared" ref="Y165:Y166" si="906">V165/100</f>
        <v>0.95019999999999971</v>
      </c>
      <c r="Z165" s="27">
        <f t="shared" ref="Z165:Z166" si="907">V165*100</f>
        <v>9501.9999999999964</v>
      </c>
      <c r="AA165" s="32" t="s">
        <v>61</v>
      </c>
      <c r="AE165" s="33">
        <f t="shared" si="894"/>
        <v>8.1</v>
      </c>
      <c r="AH165" s="33">
        <v>7.9</v>
      </c>
      <c r="AR165" s="32" t="s">
        <v>57</v>
      </c>
      <c r="AS165" s="33">
        <v>5.5</v>
      </c>
      <c r="BG165" s="33">
        <f t="shared" si="249"/>
        <v>24.150000000000002</v>
      </c>
      <c r="BH165" s="33">
        <f t="shared" si="290"/>
        <v>7.3480000000000008</v>
      </c>
      <c r="BK165" s="33">
        <v>8.1</v>
      </c>
      <c r="BM165" s="32">
        <v>95</v>
      </c>
      <c r="BN165" s="32">
        <v>48</v>
      </c>
      <c r="BO165" s="44">
        <f t="shared" si="687"/>
        <v>0.50526315789473686</v>
      </c>
      <c r="BP165" s="33">
        <f t="shared" si="649"/>
        <v>19.25</v>
      </c>
      <c r="BQ165" s="33" t="s">
        <v>595</v>
      </c>
      <c r="BR165" s="33"/>
      <c r="BS165" s="33" t="s">
        <v>327</v>
      </c>
      <c r="BT165" s="32" t="s">
        <v>524</v>
      </c>
      <c r="BU165" s="32" t="s">
        <v>239</v>
      </c>
      <c r="BV165" s="32">
        <v>2000</v>
      </c>
      <c r="BW165" s="32" t="s">
        <v>435</v>
      </c>
      <c r="BX165" s="32" t="s">
        <v>607</v>
      </c>
      <c r="BY165" s="32">
        <v>12</v>
      </c>
      <c r="BZ165" s="33" t="str">
        <f t="shared" si="303"/>
        <v>0.00</v>
      </c>
      <c r="CA165" s="33">
        <f t="shared" si="895"/>
        <v>-3.5</v>
      </c>
      <c r="CB165" s="33">
        <f t="shared" si="896"/>
        <v>85.289999999999964</v>
      </c>
      <c r="CC165" s="58">
        <f t="shared" si="638"/>
        <v>0.18461038961038953</v>
      </c>
      <c r="CD165" s="33" t="str">
        <f t="shared" si="486"/>
        <v>0.00</v>
      </c>
      <c r="CE165" s="33">
        <f t="shared" si="897"/>
        <v>-3.5</v>
      </c>
      <c r="CF165" s="33">
        <f t="shared" si="898"/>
        <v>73.259999999999977</v>
      </c>
      <c r="CG165" s="33" t="str">
        <f t="shared" si="848"/>
        <v>0.00</v>
      </c>
      <c r="CH165" s="33">
        <f t="shared" si="899"/>
        <v>-3.5</v>
      </c>
      <c r="CI165" s="33">
        <f t="shared" si="900"/>
        <v>74.195799999999963</v>
      </c>
      <c r="CJ165" s="33">
        <f t="shared" si="643"/>
        <v>-3.5</v>
      </c>
      <c r="CK165" s="33">
        <f t="shared" si="644"/>
        <v>-5</v>
      </c>
      <c r="CL165" s="33">
        <f t="shared" si="901"/>
        <v>-5</v>
      </c>
      <c r="CM165" s="33">
        <f t="shared" si="646"/>
        <v>-3.5</v>
      </c>
      <c r="CN165" s="33"/>
      <c r="CO165" s="33"/>
      <c r="CP165" s="58">
        <f t="shared" si="648"/>
        <v>0.16059696969696963</v>
      </c>
    </row>
    <row r="166" spans="1:94" x14ac:dyDescent="0.2">
      <c r="A166" s="30">
        <v>46109</v>
      </c>
      <c r="B166" s="32" t="s">
        <v>67</v>
      </c>
      <c r="C166" s="32" t="s">
        <v>514</v>
      </c>
      <c r="D166" s="32" t="s">
        <v>65</v>
      </c>
      <c r="E166" s="33">
        <v>4.1500000000000004</v>
      </c>
      <c r="F166" s="33" t="s">
        <v>59</v>
      </c>
      <c r="G166" s="33" t="s">
        <v>60</v>
      </c>
      <c r="H166" s="32" t="s">
        <v>70</v>
      </c>
      <c r="I166" s="32">
        <v>8</v>
      </c>
      <c r="J166" s="32">
        <v>10</v>
      </c>
      <c r="K166" s="32" t="s">
        <v>523</v>
      </c>
      <c r="L166" s="33">
        <v>1.5</v>
      </c>
      <c r="M166" s="35" t="s">
        <v>522</v>
      </c>
      <c r="N166" s="32" t="s">
        <v>4</v>
      </c>
      <c r="R166" s="33">
        <v>5.5</v>
      </c>
      <c r="S166" s="32" t="s">
        <v>62</v>
      </c>
      <c r="T166" s="33" t="str">
        <f t="shared" si="465"/>
        <v>0.00</v>
      </c>
      <c r="U166" s="33">
        <f t="shared" si="902"/>
        <v>-1.5</v>
      </c>
      <c r="V166" s="25">
        <f t="shared" si="903"/>
        <v>93.519999999999968</v>
      </c>
      <c r="W166" s="25">
        <f t="shared" si="904"/>
        <v>463.5</v>
      </c>
      <c r="X166" s="36">
        <f t="shared" si="905"/>
        <v>0.2017691477885652</v>
      </c>
      <c r="Y166" s="26">
        <f t="shared" si="906"/>
        <v>0.9351999999999997</v>
      </c>
      <c r="Z166" s="27">
        <f t="shared" si="907"/>
        <v>9351.9999999999964</v>
      </c>
      <c r="AA166" s="32" t="s">
        <v>61</v>
      </c>
      <c r="AE166" s="33">
        <f t="shared" si="894"/>
        <v>5.5</v>
      </c>
      <c r="AH166" s="33">
        <v>5.5</v>
      </c>
      <c r="AR166" s="32" t="s">
        <v>57</v>
      </c>
      <c r="AS166" s="33">
        <v>5.5</v>
      </c>
      <c r="BG166" s="33">
        <f t="shared" si="249"/>
        <v>6.75</v>
      </c>
      <c r="BH166" s="33">
        <f t="shared" si="290"/>
        <v>5.1400000000000006</v>
      </c>
      <c r="BK166" s="33">
        <v>5.45</v>
      </c>
      <c r="BM166" s="32">
        <v>95</v>
      </c>
      <c r="BN166" s="32">
        <v>48</v>
      </c>
      <c r="BO166" s="44">
        <f t="shared" si="687"/>
        <v>0.50526315789473686</v>
      </c>
      <c r="BP166" s="33">
        <f t="shared" si="649"/>
        <v>8.25</v>
      </c>
      <c r="BQ166" s="33" t="s">
        <v>595</v>
      </c>
      <c r="BR166" s="33"/>
      <c r="BS166" s="33" t="s">
        <v>328</v>
      </c>
      <c r="BT166" s="32" t="s">
        <v>524</v>
      </c>
      <c r="BU166" s="32" t="s">
        <v>239</v>
      </c>
      <c r="BV166" s="32">
        <v>2000</v>
      </c>
      <c r="BW166" s="32" t="s">
        <v>435</v>
      </c>
      <c r="BX166" s="32" t="s">
        <v>607</v>
      </c>
      <c r="BY166" s="32">
        <v>12</v>
      </c>
      <c r="BZ166" s="33" t="str">
        <f t="shared" si="303"/>
        <v>0.00</v>
      </c>
      <c r="CA166" s="33">
        <f t="shared" si="895"/>
        <v>-1.5</v>
      </c>
      <c r="CB166" s="33">
        <f t="shared" si="896"/>
        <v>83.789999999999964</v>
      </c>
      <c r="CC166" s="58">
        <f t="shared" si="638"/>
        <v>0.18077669902912613</v>
      </c>
      <c r="CD166" s="33" t="str">
        <f t="shared" si="486"/>
        <v>0.00</v>
      </c>
      <c r="CE166" s="33">
        <f t="shared" si="897"/>
        <v>-1.5</v>
      </c>
      <c r="CF166" s="33">
        <f t="shared" si="898"/>
        <v>71.759999999999977</v>
      </c>
      <c r="CG166" s="33" t="str">
        <f t="shared" si="848"/>
        <v>0.00</v>
      </c>
      <c r="CH166" s="33">
        <f t="shared" si="899"/>
        <v>-1.5</v>
      </c>
      <c r="CI166" s="33">
        <f t="shared" si="900"/>
        <v>72.695799999999963</v>
      </c>
      <c r="CJ166" s="33">
        <f t="shared" si="643"/>
        <v>-1.5</v>
      </c>
      <c r="CK166" s="33">
        <f t="shared" si="644"/>
        <v>-5</v>
      </c>
      <c r="CL166" s="33">
        <f t="shared" si="901"/>
        <v>-5</v>
      </c>
      <c r="CM166" s="33">
        <f t="shared" si="646"/>
        <v>-1.5</v>
      </c>
      <c r="CN166" s="33"/>
      <c r="CO166" s="33"/>
      <c r="CP166" s="58">
        <f t="shared" si="648"/>
        <v>0.15684099244875935</v>
      </c>
    </row>
    <row r="167" spans="1:94" x14ac:dyDescent="0.2">
      <c r="A167" s="30">
        <v>46115</v>
      </c>
      <c r="B167" s="32" t="s">
        <v>67</v>
      </c>
      <c r="C167" s="32" t="s">
        <v>526</v>
      </c>
      <c r="D167" s="32" t="s">
        <v>85</v>
      </c>
      <c r="E167" s="32">
        <v>4.41</v>
      </c>
      <c r="F167" s="33" t="s">
        <v>59</v>
      </c>
      <c r="G167" s="33" t="s">
        <v>60</v>
      </c>
      <c r="H167" s="32" t="s">
        <v>77</v>
      </c>
      <c r="I167" s="32">
        <v>4</v>
      </c>
      <c r="J167" s="32">
        <v>3</v>
      </c>
      <c r="K167" s="41" t="s">
        <v>527</v>
      </c>
      <c r="L167" s="33">
        <v>2.5</v>
      </c>
      <c r="M167" s="35" t="s">
        <v>528</v>
      </c>
      <c r="N167" s="32" t="s">
        <v>4</v>
      </c>
      <c r="R167" s="33">
        <v>3.4</v>
      </c>
      <c r="S167" s="32">
        <v>4</v>
      </c>
      <c r="T167" s="33" t="str">
        <f t="shared" si="465"/>
        <v>0.00</v>
      </c>
      <c r="U167" s="33">
        <f t="shared" ref="U167" si="908">-$L167+T167</f>
        <v>-2.5</v>
      </c>
      <c r="V167" s="25">
        <f t="shared" ref="V167" si="909">V166+U167</f>
        <v>91.019999999999968</v>
      </c>
      <c r="W167" s="25">
        <f t="shared" ref="W167" si="910">L167+W166</f>
        <v>466</v>
      </c>
      <c r="X167" s="36">
        <f t="shared" ref="X167" si="911">SUM(V167/W167)</f>
        <v>0.19532188841201709</v>
      </c>
      <c r="Y167" s="26">
        <f t="shared" ref="Y167" si="912">V167/100</f>
        <v>0.91019999999999968</v>
      </c>
      <c r="Z167" s="27">
        <f t="shared" ref="Z167" si="913">V167*100</f>
        <v>9101.9999999999964</v>
      </c>
      <c r="AA167" s="32" t="s">
        <v>61</v>
      </c>
      <c r="AE167" s="33">
        <f t="shared" ref="AE167:AE171" si="914">MAX(AS167, AH167, BK167)</f>
        <v>3.6</v>
      </c>
      <c r="AH167" s="33">
        <v>3.4</v>
      </c>
      <c r="AR167" s="32" t="s">
        <v>57</v>
      </c>
      <c r="AS167" s="33">
        <v>3.4</v>
      </c>
      <c r="BG167" s="33">
        <f t="shared" si="249"/>
        <v>6</v>
      </c>
      <c r="BH167" s="33">
        <f t="shared" si="290"/>
        <v>3.2080000000000002</v>
      </c>
      <c r="BK167" s="33">
        <v>3.6</v>
      </c>
      <c r="BM167" s="32">
        <v>96</v>
      </c>
      <c r="BN167" s="32">
        <v>48</v>
      </c>
      <c r="BO167" s="44">
        <f t="shared" si="687"/>
        <v>0.5</v>
      </c>
      <c r="BP167" s="33">
        <f t="shared" si="649"/>
        <v>8.5</v>
      </c>
      <c r="BQ167" s="33" t="s">
        <v>594</v>
      </c>
      <c r="BR167" s="33"/>
      <c r="BS167" s="33"/>
      <c r="BT167" s="32" t="s">
        <v>529</v>
      </c>
      <c r="BU167" s="32" t="s">
        <v>241</v>
      </c>
      <c r="BV167" s="32">
        <v>1600</v>
      </c>
      <c r="BW167" s="32" t="s">
        <v>490</v>
      </c>
      <c r="BX167" s="32" t="s">
        <v>460</v>
      </c>
      <c r="BY167" s="32">
        <v>5</v>
      </c>
      <c r="BZ167" s="33" t="str">
        <f t="shared" si="303"/>
        <v>0.00</v>
      </c>
      <c r="CA167" s="33">
        <f t="shared" ref="CA167" si="915">-$L167+BZ167</f>
        <v>-2.5</v>
      </c>
      <c r="CB167" s="33">
        <f t="shared" ref="CB167" si="916">CB166+CA167</f>
        <v>81.289999999999964</v>
      </c>
      <c r="CC167" s="58">
        <f t="shared" si="638"/>
        <v>0.17444206008583682</v>
      </c>
      <c r="CD167" s="33" t="str">
        <f t="shared" si="486"/>
        <v>0.00</v>
      </c>
      <c r="CE167" s="33">
        <f t="shared" ref="CE167" si="917">-$L167+CD167</f>
        <v>-2.5</v>
      </c>
      <c r="CF167" s="33">
        <f t="shared" ref="CF167" si="918">CF166+CE167</f>
        <v>69.259999999999977</v>
      </c>
      <c r="CG167" s="33" t="str">
        <f t="shared" si="848"/>
        <v>0.00</v>
      </c>
      <c r="CH167" s="33">
        <f t="shared" ref="CH167" si="919">CM167</f>
        <v>-2.5</v>
      </c>
      <c r="CI167" s="33">
        <f t="shared" ref="CI167" si="920">CI166+CH167</f>
        <v>70.195799999999963</v>
      </c>
      <c r="CJ167" s="33">
        <f t="shared" si="643"/>
        <v>-2.5</v>
      </c>
      <c r="CK167" s="33">
        <f t="shared" si="644"/>
        <v>-2.5</v>
      </c>
      <c r="CL167" s="33">
        <f t="shared" ref="CL167" si="921">IF(CK167&gt;0, CK167*0.92, CK167)</f>
        <v>-2.5</v>
      </c>
      <c r="CM167" s="33">
        <f t="shared" si="646"/>
        <v>-2.5</v>
      </c>
      <c r="CN167" s="33"/>
      <c r="CO167" s="33"/>
      <c r="CP167" s="58">
        <f t="shared" si="648"/>
        <v>0.15063476394849779</v>
      </c>
    </row>
    <row r="168" spans="1:94" x14ac:dyDescent="0.2">
      <c r="A168" s="30">
        <v>46116</v>
      </c>
      <c r="B168" s="32" t="s">
        <v>67</v>
      </c>
      <c r="C168" s="32" t="s">
        <v>558</v>
      </c>
      <c r="D168" s="32" t="s">
        <v>65</v>
      </c>
      <c r="E168" s="33">
        <v>12.25</v>
      </c>
      <c r="F168" s="33" t="s">
        <v>59</v>
      </c>
      <c r="G168" s="33" t="s">
        <v>60</v>
      </c>
      <c r="H168" s="32" t="s">
        <v>69</v>
      </c>
      <c r="I168" s="32">
        <v>1</v>
      </c>
      <c r="J168" s="32">
        <v>1</v>
      </c>
      <c r="K168" s="41" t="s">
        <v>559</v>
      </c>
      <c r="L168" s="33">
        <v>1.5</v>
      </c>
      <c r="M168" s="35" t="s">
        <v>561</v>
      </c>
      <c r="N168" s="32" t="s">
        <v>4</v>
      </c>
      <c r="R168" s="33">
        <v>7.5</v>
      </c>
      <c r="S168" s="32">
        <v>4</v>
      </c>
      <c r="T168" s="33" t="str">
        <f t="shared" si="465"/>
        <v>0.00</v>
      </c>
      <c r="U168" s="33">
        <f t="shared" ref="U168:U171" si="922">-$L168+T168</f>
        <v>-1.5</v>
      </c>
      <c r="V168" s="25">
        <f t="shared" ref="V168:V171" si="923">V167+U168</f>
        <v>89.519999999999968</v>
      </c>
      <c r="W168" s="25">
        <f t="shared" ref="W168:W171" si="924">L168+W167</f>
        <v>467.5</v>
      </c>
      <c r="X168" s="36">
        <f t="shared" ref="X168:X171" si="925">SUM(V168/W168)</f>
        <v>0.19148663101604271</v>
      </c>
      <c r="Y168" s="26">
        <f t="shared" ref="Y168:Y171" si="926">V168/100</f>
        <v>0.89519999999999966</v>
      </c>
      <c r="Z168" s="27">
        <f t="shared" ref="Z168:Z171" si="927">V168*100</f>
        <v>8951.9999999999964</v>
      </c>
      <c r="AA168" s="32" t="s">
        <v>61</v>
      </c>
      <c r="AE168" s="33">
        <f t="shared" si="914"/>
        <v>10.5</v>
      </c>
      <c r="AH168" s="33">
        <v>10.5</v>
      </c>
      <c r="AR168" s="32" t="s">
        <v>57</v>
      </c>
      <c r="BG168" s="33">
        <f t="shared" si="249"/>
        <v>14.25</v>
      </c>
      <c r="BH168" s="33">
        <f t="shared" si="290"/>
        <v>9.74</v>
      </c>
      <c r="BK168" s="33">
        <v>9</v>
      </c>
      <c r="BM168" s="32">
        <v>97</v>
      </c>
      <c r="BN168" s="32">
        <v>48</v>
      </c>
      <c r="BO168" s="44">
        <f t="shared" si="687"/>
        <v>0.49484536082474229</v>
      </c>
      <c r="BP168" s="33">
        <f t="shared" si="649"/>
        <v>11.25</v>
      </c>
      <c r="BQ168" s="33" t="s">
        <v>599</v>
      </c>
      <c r="BR168" s="33"/>
      <c r="BS168" s="33" t="s">
        <v>327</v>
      </c>
      <c r="BT168" s="32" t="s">
        <v>569</v>
      </c>
      <c r="BU168" s="32" t="s">
        <v>243</v>
      </c>
      <c r="BV168" s="32">
        <v>1100</v>
      </c>
      <c r="BW168" s="32" t="s">
        <v>459</v>
      </c>
      <c r="BX168" s="32" t="s">
        <v>607</v>
      </c>
      <c r="BY168" s="32">
        <v>10</v>
      </c>
      <c r="BZ168" s="33" t="str">
        <f t="shared" si="303"/>
        <v>0.00</v>
      </c>
      <c r="CA168" s="33">
        <f t="shared" ref="CA168:CA175" si="928">-$L168+BZ168</f>
        <v>-1.5</v>
      </c>
      <c r="CB168" s="33">
        <f t="shared" ref="CB168:CB175" si="929">CB167+CA168</f>
        <v>79.789999999999964</v>
      </c>
      <c r="CC168" s="58">
        <f t="shared" si="638"/>
        <v>0.17067379679144376</v>
      </c>
      <c r="CD168" s="33" t="str">
        <f t="shared" si="486"/>
        <v>0.00</v>
      </c>
      <c r="CE168" s="33">
        <f t="shared" ref="CE168:CE175" si="930">-$L168+CD168</f>
        <v>-1.5</v>
      </c>
      <c r="CF168" s="33">
        <f t="shared" ref="CF168:CF175" si="931">CF167+CE168</f>
        <v>67.759999999999977</v>
      </c>
      <c r="CG168" s="33" t="str">
        <f t="shared" si="848"/>
        <v>0.00</v>
      </c>
      <c r="CH168" s="33">
        <f t="shared" ref="CH168:CH175" si="932">CM168</f>
        <v>-1.5</v>
      </c>
      <c r="CI168" s="33">
        <f t="shared" ref="CI168:CI175" si="933">CI167+CH168</f>
        <v>68.695799999999963</v>
      </c>
      <c r="CJ168" s="33">
        <f t="shared" si="643"/>
        <v>-1.5</v>
      </c>
      <c r="CK168" s="33">
        <f t="shared" si="644"/>
        <v>-2.5</v>
      </c>
      <c r="CL168" s="33">
        <f t="shared" ref="CL168:CL175" si="934">IF(CK168&gt;0, CK168*0.92, CK168)</f>
        <v>-2.5</v>
      </c>
      <c r="CM168" s="33">
        <f t="shared" si="646"/>
        <v>-1.5</v>
      </c>
      <c r="CN168" s="33"/>
      <c r="CO168" s="33"/>
      <c r="CP168" s="58">
        <f t="shared" si="648"/>
        <v>0.14694288770053468</v>
      </c>
    </row>
    <row r="169" spans="1:94" x14ac:dyDescent="0.2">
      <c r="A169" s="30">
        <v>46116</v>
      </c>
      <c r="B169" s="32" t="s">
        <v>67</v>
      </c>
      <c r="C169" s="32" t="s">
        <v>558</v>
      </c>
      <c r="D169" s="32" t="s">
        <v>65</v>
      </c>
      <c r="E169" s="33">
        <v>12.25</v>
      </c>
      <c r="F169" s="33" t="s">
        <v>59</v>
      </c>
      <c r="G169" s="33" t="s">
        <v>60</v>
      </c>
      <c r="H169" s="32" t="s">
        <v>69</v>
      </c>
      <c r="I169" s="32">
        <v>1</v>
      </c>
      <c r="J169" s="32">
        <v>2</v>
      </c>
      <c r="K169" s="34" t="s">
        <v>560</v>
      </c>
      <c r="L169" s="33">
        <v>1</v>
      </c>
      <c r="M169" s="35" t="s">
        <v>561</v>
      </c>
      <c r="N169" s="32" t="s">
        <v>4</v>
      </c>
      <c r="R169" s="33">
        <v>9.5</v>
      </c>
      <c r="S169" s="32">
        <v>3</v>
      </c>
      <c r="T169" s="33" t="str">
        <f t="shared" si="465"/>
        <v>0.00</v>
      </c>
      <c r="U169" s="33">
        <f t="shared" si="922"/>
        <v>-1</v>
      </c>
      <c r="V169" s="25">
        <f t="shared" si="923"/>
        <v>88.519999999999968</v>
      </c>
      <c r="W169" s="25">
        <f t="shared" si="924"/>
        <v>468.5</v>
      </c>
      <c r="X169" s="36">
        <f t="shared" si="925"/>
        <v>0.18894343649946632</v>
      </c>
      <c r="Y169" s="26">
        <f t="shared" si="926"/>
        <v>0.88519999999999965</v>
      </c>
      <c r="Z169" s="27">
        <f t="shared" si="927"/>
        <v>8851.9999999999964</v>
      </c>
      <c r="AA169" s="32" t="s">
        <v>61</v>
      </c>
      <c r="AE169" s="33">
        <f t="shared" si="914"/>
        <v>5.8</v>
      </c>
      <c r="AH169" s="33">
        <v>5.8</v>
      </c>
      <c r="AR169" s="32" t="s">
        <v>57</v>
      </c>
      <c r="BG169" s="33">
        <f t="shared" si="249"/>
        <v>4.8</v>
      </c>
      <c r="BH169" s="33">
        <f t="shared" si="290"/>
        <v>5.4160000000000004</v>
      </c>
      <c r="BK169" s="33">
        <v>5.5</v>
      </c>
      <c r="BM169" s="32">
        <v>97</v>
      </c>
      <c r="BN169" s="32">
        <v>48</v>
      </c>
      <c r="BO169" s="44">
        <f t="shared" si="687"/>
        <v>0.49484536082474229</v>
      </c>
      <c r="BP169" s="33">
        <f t="shared" si="649"/>
        <v>9.5</v>
      </c>
      <c r="BQ169" s="33" t="s">
        <v>599</v>
      </c>
      <c r="BR169" s="33"/>
      <c r="BS169" s="33" t="s">
        <v>328</v>
      </c>
      <c r="BT169" s="32" t="s">
        <v>569</v>
      </c>
      <c r="BU169" s="32" t="s">
        <v>243</v>
      </c>
      <c r="BV169" s="32">
        <v>1100</v>
      </c>
      <c r="BW169" s="32" t="s">
        <v>459</v>
      </c>
      <c r="BX169" s="32" t="s">
        <v>607</v>
      </c>
      <c r="BY169" s="32">
        <v>10</v>
      </c>
      <c r="BZ169" s="33" t="str">
        <f t="shared" si="303"/>
        <v>0.00</v>
      </c>
      <c r="CA169" s="33">
        <f t="shared" si="928"/>
        <v>-1</v>
      </c>
      <c r="CB169" s="33">
        <f t="shared" si="929"/>
        <v>78.789999999999964</v>
      </c>
      <c r="CC169" s="58">
        <f t="shared" si="638"/>
        <v>0.1681750266808964</v>
      </c>
      <c r="CD169" s="33" t="str">
        <f t="shared" si="486"/>
        <v>0.00</v>
      </c>
      <c r="CE169" s="33">
        <f t="shared" si="930"/>
        <v>-1</v>
      </c>
      <c r="CF169" s="33">
        <f t="shared" si="931"/>
        <v>66.759999999999977</v>
      </c>
      <c r="CG169" s="33" t="str">
        <f t="shared" si="848"/>
        <v>0.00</v>
      </c>
      <c r="CH169" s="33">
        <f t="shared" si="932"/>
        <v>-1</v>
      </c>
      <c r="CI169" s="33">
        <f t="shared" si="933"/>
        <v>67.695799999999963</v>
      </c>
      <c r="CJ169" s="33">
        <f t="shared" si="643"/>
        <v>-1</v>
      </c>
      <c r="CK169" s="33">
        <f t="shared" si="644"/>
        <v>-2.5</v>
      </c>
      <c r="CL169" s="33">
        <f t="shared" si="934"/>
        <v>-2.5</v>
      </c>
      <c r="CM169" s="33">
        <f t="shared" si="646"/>
        <v>-1</v>
      </c>
      <c r="CN169" s="33"/>
      <c r="CO169" s="33"/>
      <c r="CP169" s="58">
        <f t="shared" si="648"/>
        <v>0.14449477054429022</v>
      </c>
    </row>
    <row r="170" spans="1:94" x14ac:dyDescent="0.2">
      <c r="A170" s="30">
        <v>46116</v>
      </c>
      <c r="B170" s="32" t="s">
        <v>67</v>
      </c>
      <c r="C170" s="32" t="s">
        <v>530</v>
      </c>
      <c r="D170" s="32" t="s">
        <v>65</v>
      </c>
      <c r="E170" s="33">
        <v>1</v>
      </c>
      <c r="F170" s="33" t="s">
        <v>59</v>
      </c>
      <c r="G170" s="33" t="s">
        <v>60</v>
      </c>
      <c r="H170" s="32" t="s">
        <v>69</v>
      </c>
      <c r="I170" s="32">
        <v>2</v>
      </c>
      <c r="J170" s="32">
        <v>1</v>
      </c>
      <c r="K170" s="32" t="s">
        <v>455</v>
      </c>
      <c r="L170" s="33">
        <v>1</v>
      </c>
      <c r="M170" s="35" t="s">
        <v>531</v>
      </c>
      <c r="N170" s="32" t="s">
        <v>4</v>
      </c>
      <c r="R170" s="33">
        <v>14</v>
      </c>
      <c r="S170" s="32" t="s">
        <v>62</v>
      </c>
      <c r="T170" s="33" t="str">
        <f t="shared" si="465"/>
        <v>0.00</v>
      </c>
      <c r="U170" s="33">
        <f t="shared" si="922"/>
        <v>-1</v>
      </c>
      <c r="V170" s="25">
        <f t="shared" si="923"/>
        <v>87.519999999999968</v>
      </c>
      <c r="W170" s="25">
        <f t="shared" si="924"/>
        <v>469.5</v>
      </c>
      <c r="X170" s="36">
        <f t="shared" si="925"/>
        <v>0.18641107561235351</v>
      </c>
      <c r="Y170" s="26">
        <f t="shared" si="926"/>
        <v>0.87519999999999964</v>
      </c>
      <c r="Z170" s="27">
        <f t="shared" si="927"/>
        <v>8751.9999999999964</v>
      </c>
      <c r="AA170" s="32" t="s">
        <v>61</v>
      </c>
      <c r="AE170" s="33">
        <f t="shared" si="914"/>
        <v>27</v>
      </c>
      <c r="AH170" s="33">
        <v>27</v>
      </c>
      <c r="AR170" s="32" t="s">
        <v>57</v>
      </c>
      <c r="AS170" s="33">
        <v>14</v>
      </c>
      <c r="BG170" s="33">
        <f t="shared" si="249"/>
        <v>26</v>
      </c>
      <c r="BH170" s="33">
        <f t="shared" si="290"/>
        <v>24.92</v>
      </c>
      <c r="BK170" s="33">
        <v>20</v>
      </c>
      <c r="BM170" s="32">
        <v>98</v>
      </c>
      <c r="BN170" s="32">
        <v>48</v>
      </c>
      <c r="BO170" s="44">
        <f t="shared" si="687"/>
        <v>0.48979591836734693</v>
      </c>
      <c r="BP170" s="33">
        <f t="shared" si="649"/>
        <v>14</v>
      </c>
      <c r="BQ170" s="33" t="s">
        <v>602</v>
      </c>
      <c r="BR170" s="33" t="s">
        <v>605</v>
      </c>
      <c r="BS170" s="33"/>
      <c r="BT170" s="32" t="s">
        <v>532</v>
      </c>
      <c r="BU170" s="32" t="s">
        <v>243</v>
      </c>
      <c r="BV170" s="32">
        <v>2000</v>
      </c>
      <c r="BW170" s="32" t="s">
        <v>459</v>
      </c>
      <c r="BX170" s="32" t="s">
        <v>607</v>
      </c>
      <c r="BY170" s="32">
        <v>16</v>
      </c>
      <c r="BZ170" s="33" t="str">
        <f t="shared" si="303"/>
        <v>0.00</v>
      </c>
      <c r="CA170" s="33">
        <f t="shared" si="928"/>
        <v>-1</v>
      </c>
      <c r="CB170" s="33">
        <f t="shared" si="929"/>
        <v>77.789999999999964</v>
      </c>
      <c r="CC170" s="58">
        <f t="shared" si="638"/>
        <v>0.16568690095846639</v>
      </c>
      <c r="CD170" s="33" t="str">
        <f t="shared" si="486"/>
        <v>0.00</v>
      </c>
      <c r="CE170" s="33">
        <f t="shared" si="930"/>
        <v>-1</v>
      </c>
      <c r="CF170" s="33">
        <f t="shared" si="931"/>
        <v>65.759999999999977</v>
      </c>
      <c r="CG170" s="33" t="str">
        <f t="shared" si="848"/>
        <v>0.00</v>
      </c>
      <c r="CH170" s="33">
        <f t="shared" si="932"/>
        <v>-1</v>
      </c>
      <c r="CI170" s="33">
        <f t="shared" si="933"/>
        <v>66.695799999999963</v>
      </c>
      <c r="CJ170" s="33">
        <f t="shared" si="643"/>
        <v>-1</v>
      </c>
      <c r="CK170" s="33">
        <f t="shared" si="644"/>
        <v>-2.5</v>
      </c>
      <c r="CL170" s="33">
        <f t="shared" si="934"/>
        <v>-2.5</v>
      </c>
      <c r="CM170" s="33">
        <f t="shared" si="646"/>
        <v>-1</v>
      </c>
      <c r="CN170" s="33"/>
      <c r="CO170" s="33"/>
      <c r="CP170" s="58">
        <f t="shared" si="648"/>
        <v>0.14205708200212985</v>
      </c>
    </row>
    <row r="171" spans="1:94" x14ac:dyDescent="0.2">
      <c r="A171" s="30">
        <v>46116</v>
      </c>
      <c r="B171" s="32" t="s">
        <v>67</v>
      </c>
      <c r="C171" s="32" t="s">
        <v>530</v>
      </c>
      <c r="D171" s="32" t="s">
        <v>65</v>
      </c>
      <c r="E171" s="33">
        <v>1</v>
      </c>
      <c r="F171" s="33" t="s">
        <v>59</v>
      </c>
      <c r="G171" s="33" t="s">
        <v>60</v>
      </c>
      <c r="H171" s="32" t="s">
        <v>69</v>
      </c>
      <c r="I171" s="32">
        <v>2</v>
      </c>
      <c r="J171" s="32">
        <v>1</v>
      </c>
      <c r="K171" s="32" t="s">
        <v>455</v>
      </c>
      <c r="L171" s="33">
        <v>1.5</v>
      </c>
      <c r="M171" s="35" t="s">
        <v>531</v>
      </c>
      <c r="N171" s="32" t="s">
        <v>5</v>
      </c>
      <c r="R171" s="33">
        <v>3.8</v>
      </c>
      <c r="S171" s="32" t="s">
        <v>62</v>
      </c>
      <c r="T171" s="33" t="str">
        <f t="shared" si="465"/>
        <v>0.00</v>
      </c>
      <c r="U171" s="33">
        <f t="shared" si="922"/>
        <v>-1.5</v>
      </c>
      <c r="V171" s="25">
        <f t="shared" si="923"/>
        <v>86.019999999999968</v>
      </c>
      <c r="W171" s="25">
        <f t="shared" si="924"/>
        <v>471</v>
      </c>
      <c r="X171" s="36">
        <f t="shared" si="925"/>
        <v>0.1826326963906581</v>
      </c>
      <c r="Y171" s="26">
        <f t="shared" si="926"/>
        <v>0.86019999999999963</v>
      </c>
      <c r="Z171" s="27">
        <f t="shared" si="927"/>
        <v>8601.9999999999964</v>
      </c>
      <c r="AA171" s="32" t="s">
        <v>61</v>
      </c>
      <c r="AE171" s="33">
        <f t="shared" si="914"/>
        <v>5.74</v>
      </c>
      <c r="AH171" s="33">
        <v>5.74</v>
      </c>
      <c r="AR171" s="32" t="s">
        <v>57</v>
      </c>
      <c r="AS171" s="33">
        <v>3.8</v>
      </c>
      <c r="BG171" s="33">
        <f t="shared" si="249"/>
        <v>7.1099999999999994</v>
      </c>
      <c r="BH171" s="33">
        <f t="shared" si="290"/>
        <v>5.3608000000000002</v>
      </c>
      <c r="BK171" s="33">
        <v>4.2</v>
      </c>
      <c r="BM171" s="32">
        <v>98</v>
      </c>
      <c r="BN171" s="32">
        <v>48</v>
      </c>
      <c r="BO171" s="44">
        <f t="shared" si="687"/>
        <v>0.48979591836734693</v>
      </c>
      <c r="BP171" s="33">
        <f t="shared" si="649"/>
        <v>5.6999999999999993</v>
      </c>
      <c r="BQ171" s="33" t="s">
        <v>602</v>
      </c>
      <c r="BR171" s="33" t="s">
        <v>606</v>
      </c>
      <c r="BS171" s="33"/>
      <c r="BT171" s="32" t="s">
        <v>532</v>
      </c>
      <c r="BU171" s="32" t="s">
        <v>243</v>
      </c>
      <c r="BV171" s="32">
        <v>2000</v>
      </c>
      <c r="BW171" s="32" t="s">
        <v>459</v>
      </c>
      <c r="BX171" s="32" t="s">
        <v>607</v>
      </c>
      <c r="BY171" s="32">
        <v>16</v>
      </c>
      <c r="BZ171" s="33" t="str">
        <f t="shared" si="303"/>
        <v>0.00</v>
      </c>
      <c r="CA171" s="33">
        <f t="shared" si="928"/>
        <v>-1.5</v>
      </c>
      <c r="CB171" s="33">
        <f t="shared" si="929"/>
        <v>76.289999999999964</v>
      </c>
      <c r="CC171" s="58">
        <f t="shared" si="638"/>
        <v>0.16197452229299356</v>
      </c>
      <c r="CD171" s="33" t="str">
        <f t="shared" si="486"/>
        <v>0.00</v>
      </c>
      <c r="CE171" s="33">
        <f t="shared" si="930"/>
        <v>-1.5</v>
      </c>
      <c r="CF171" s="33">
        <f t="shared" si="931"/>
        <v>64.259999999999977</v>
      </c>
      <c r="CG171" s="33" t="str">
        <f t="shared" si="848"/>
        <v>0.00</v>
      </c>
      <c r="CH171" s="33">
        <f t="shared" si="932"/>
        <v>-1.5</v>
      </c>
      <c r="CI171" s="33">
        <f t="shared" si="933"/>
        <v>65.195799999999963</v>
      </c>
      <c r="CJ171" s="33">
        <f t="shared" si="643"/>
        <v>-1.5</v>
      </c>
      <c r="CK171" s="33">
        <f t="shared" si="644"/>
        <v>-2.5</v>
      </c>
      <c r="CL171" s="33">
        <f t="shared" si="934"/>
        <v>-2.5</v>
      </c>
      <c r="CM171" s="33">
        <f t="shared" si="646"/>
        <v>-1.5</v>
      </c>
      <c r="CN171" s="33"/>
      <c r="CO171" s="33"/>
      <c r="CP171" s="58">
        <f t="shared" si="648"/>
        <v>0.13841995753715491</v>
      </c>
    </row>
    <row r="172" spans="1:94" x14ac:dyDescent="0.2">
      <c r="A172" s="30">
        <v>46116</v>
      </c>
      <c r="B172" s="32" t="s">
        <v>67</v>
      </c>
      <c r="C172" s="32" t="s">
        <v>533</v>
      </c>
      <c r="D172" s="32" t="s">
        <v>65</v>
      </c>
      <c r="E172" s="33">
        <v>1.35</v>
      </c>
      <c r="F172" s="33" t="s">
        <v>59</v>
      </c>
      <c r="G172" s="33" t="s">
        <v>60</v>
      </c>
      <c r="H172" s="32" t="s">
        <v>69</v>
      </c>
      <c r="I172" s="32">
        <v>3</v>
      </c>
      <c r="J172" s="32">
        <v>1</v>
      </c>
      <c r="K172" s="40" t="s">
        <v>534</v>
      </c>
      <c r="L172" s="33">
        <v>2.5</v>
      </c>
      <c r="M172" s="35" t="s">
        <v>536</v>
      </c>
      <c r="N172" s="32" t="s">
        <v>4</v>
      </c>
      <c r="R172" s="33">
        <v>7.35</v>
      </c>
      <c r="S172" s="32">
        <v>2</v>
      </c>
      <c r="T172" s="33" t="str">
        <f t="shared" si="465"/>
        <v>0.00</v>
      </c>
      <c r="U172" s="33">
        <f t="shared" ref="U172:U173" si="935">-$L172+T172</f>
        <v>-2.5</v>
      </c>
      <c r="V172" s="25">
        <f t="shared" ref="V172:V173" si="936">V171+U172</f>
        <v>83.519999999999968</v>
      </c>
      <c r="W172" s="25">
        <f t="shared" ref="W172:W173" si="937">L172+W171</f>
        <v>473.5</v>
      </c>
      <c r="X172" s="36">
        <f t="shared" ref="X172:X173" si="938">SUM(V172/W172)</f>
        <v>0.17638859556494185</v>
      </c>
      <c r="Y172" s="26">
        <f t="shared" ref="Y172:Y173" si="939">V172/100</f>
        <v>0.83519999999999972</v>
      </c>
      <c r="Z172" s="27">
        <f t="shared" ref="Z172:Z173" si="940">V172*100</f>
        <v>8351.9999999999964</v>
      </c>
      <c r="AA172" s="32" t="s">
        <v>61</v>
      </c>
      <c r="AE172" s="33">
        <f t="shared" ref="AE172:AE173" si="941">MAX(AS172, AH172, BK172)</f>
        <v>7.63</v>
      </c>
      <c r="AH172" s="33">
        <v>7.63</v>
      </c>
      <c r="AR172" s="32" t="s">
        <v>48</v>
      </c>
      <c r="BG172" s="33">
        <f t="shared" si="249"/>
        <v>16.574999999999999</v>
      </c>
      <c r="BH172" s="33">
        <f t="shared" si="290"/>
        <v>7.0996000000000006</v>
      </c>
      <c r="BK172" s="33">
        <v>7.35</v>
      </c>
      <c r="BM172" s="32">
        <v>99</v>
      </c>
      <c r="BN172" s="32">
        <v>48</v>
      </c>
      <c r="BO172" s="44">
        <f t="shared" si="687"/>
        <v>0.48484848484848486</v>
      </c>
      <c r="BP172" s="33">
        <f t="shared" si="649"/>
        <v>18.375</v>
      </c>
      <c r="BQ172" s="33" t="s">
        <v>595</v>
      </c>
      <c r="BR172" s="33"/>
      <c r="BS172" s="33" t="s">
        <v>335</v>
      </c>
      <c r="BT172" s="32" t="s">
        <v>539</v>
      </c>
      <c r="BU172" s="32" t="s">
        <v>246</v>
      </c>
      <c r="BV172" s="32">
        <v>2600</v>
      </c>
      <c r="BW172" s="32" t="s">
        <v>459</v>
      </c>
      <c r="BX172" s="32" t="s">
        <v>607</v>
      </c>
      <c r="BY172" s="32">
        <v>11</v>
      </c>
      <c r="BZ172" s="33" t="str">
        <f t="shared" si="303"/>
        <v>0.00</v>
      </c>
      <c r="CA172" s="33">
        <f t="shared" si="928"/>
        <v>-2.5</v>
      </c>
      <c r="CB172" s="33">
        <f t="shared" si="929"/>
        <v>73.789999999999964</v>
      </c>
      <c r="CC172" s="58">
        <f t="shared" si="638"/>
        <v>0.15583949313621956</v>
      </c>
      <c r="CD172" s="33" t="str">
        <f t="shared" si="486"/>
        <v>0.00</v>
      </c>
      <c r="CE172" s="33">
        <f t="shared" si="930"/>
        <v>-2.5</v>
      </c>
      <c r="CF172" s="33">
        <f t="shared" si="931"/>
        <v>61.759999999999977</v>
      </c>
      <c r="CG172" s="33" t="str">
        <f t="shared" si="848"/>
        <v>0.00</v>
      </c>
      <c r="CH172" s="33">
        <f t="shared" si="932"/>
        <v>-2.5</v>
      </c>
      <c r="CI172" s="33">
        <f t="shared" si="933"/>
        <v>62.695799999999963</v>
      </c>
      <c r="CJ172" s="33">
        <f t="shared" si="643"/>
        <v>-2.5</v>
      </c>
      <c r="CK172" s="33">
        <f t="shared" si="644"/>
        <v>-5</v>
      </c>
      <c r="CL172" s="33">
        <f t="shared" si="934"/>
        <v>-5</v>
      </c>
      <c r="CM172" s="33">
        <f t="shared" si="646"/>
        <v>-2.5</v>
      </c>
      <c r="CN172" s="33"/>
      <c r="CO172" s="33"/>
      <c r="CP172" s="58">
        <f t="shared" si="648"/>
        <v>0.13240929250263983</v>
      </c>
    </row>
    <row r="173" spans="1:94" x14ac:dyDescent="0.2">
      <c r="A173" s="30">
        <v>46116</v>
      </c>
      <c r="B173" s="32" t="s">
        <v>67</v>
      </c>
      <c r="C173" s="32" t="s">
        <v>533</v>
      </c>
      <c r="D173" s="32" t="s">
        <v>65</v>
      </c>
      <c r="E173" s="33">
        <v>1.35</v>
      </c>
      <c r="F173" s="33" t="s">
        <v>59</v>
      </c>
      <c r="G173" s="33" t="s">
        <v>60</v>
      </c>
      <c r="H173" s="32" t="s">
        <v>69</v>
      </c>
      <c r="I173" s="32">
        <v>3</v>
      </c>
      <c r="J173" s="32">
        <v>5</v>
      </c>
      <c r="K173" s="34" t="s">
        <v>535</v>
      </c>
      <c r="L173" s="33">
        <v>2.5</v>
      </c>
      <c r="M173" s="35" t="s">
        <v>536</v>
      </c>
      <c r="N173" s="32" t="s">
        <v>4</v>
      </c>
      <c r="R173" s="33">
        <v>3.8</v>
      </c>
      <c r="S173" s="32">
        <v>3</v>
      </c>
      <c r="T173" s="33" t="str">
        <f t="shared" ref="T173:T237" si="942">IF(($AA173="W"),ROUND(($L173*$R173),2),"0.00")</f>
        <v>0.00</v>
      </c>
      <c r="U173" s="33">
        <f t="shared" si="935"/>
        <v>-2.5</v>
      </c>
      <c r="V173" s="25">
        <f t="shared" si="936"/>
        <v>81.019999999999968</v>
      </c>
      <c r="W173" s="25">
        <f t="shared" si="937"/>
        <v>476</v>
      </c>
      <c r="X173" s="36">
        <f t="shared" si="938"/>
        <v>0.17021008403361337</v>
      </c>
      <c r="Y173" s="26">
        <f t="shared" si="939"/>
        <v>0.8101999999999997</v>
      </c>
      <c r="Z173" s="27">
        <f t="shared" si="940"/>
        <v>8101.9999999999964</v>
      </c>
      <c r="AA173" s="32" t="s">
        <v>61</v>
      </c>
      <c r="AE173" s="33">
        <f t="shared" si="941"/>
        <v>4.5999999999999996</v>
      </c>
      <c r="AH173" s="33">
        <v>4.5999999999999996</v>
      </c>
      <c r="AR173" s="32" t="s">
        <v>503</v>
      </c>
      <c r="BG173" s="33">
        <f t="shared" si="249"/>
        <v>9</v>
      </c>
      <c r="BH173" s="33">
        <f t="shared" si="290"/>
        <v>4.3119999999999994</v>
      </c>
      <c r="BK173" s="33">
        <v>3.7</v>
      </c>
      <c r="BM173" s="32">
        <v>99</v>
      </c>
      <c r="BN173" s="32">
        <v>48</v>
      </c>
      <c r="BO173" s="44">
        <f t="shared" si="687"/>
        <v>0.48484848484848486</v>
      </c>
      <c r="BP173" s="33">
        <f t="shared" si="649"/>
        <v>9.5</v>
      </c>
      <c r="BQ173" s="33" t="s">
        <v>595</v>
      </c>
      <c r="BR173" s="33"/>
      <c r="BS173" s="33" t="s">
        <v>335</v>
      </c>
      <c r="BT173" s="32" t="s">
        <v>539</v>
      </c>
      <c r="BU173" s="32" t="s">
        <v>246</v>
      </c>
      <c r="BV173" s="32">
        <v>2600</v>
      </c>
      <c r="BW173" s="32" t="s">
        <v>459</v>
      </c>
      <c r="BX173" s="32" t="s">
        <v>607</v>
      </c>
      <c r="BY173" s="32">
        <v>11</v>
      </c>
      <c r="BZ173" s="33" t="str">
        <f t="shared" si="303"/>
        <v>0.00</v>
      </c>
      <c r="CA173" s="33">
        <f t="shared" si="928"/>
        <v>-2.5</v>
      </c>
      <c r="CB173" s="33">
        <f t="shared" si="929"/>
        <v>71.289999999999964</v>
      </c>
      <c r="CC173" s="58">
        <f t="shared" si="638"/>
        <v>0.14976890756302513</v>
      </c>
      <c r="CD173" s="33" t="str">
        <f t="shared" si="486"/>
        <v>0.00</v>
      </c>
      <c r="CE173" s="33">
        <f t="shared" si="930"/>
        <v>-2.5</v>
      </c>
      <c r="CF173" s="33">
        <f t="shared" si="931"/>
        <v>59.259999999999977</v>
      </c>
      <c r="CG173" s="33" t="str">
        <f t="shared" si="848"/>
        <v>0.00</v>
      </c>
      <c r="CH173" s="33">
        <f t="shared" si="932"/>
        <v>-2.5</v>
      </c>
      <c r="CI173" s="33">
        <f t="shared" si="933"/>
        <v>60.195799999999963</v>
      </c>
      <c r="CJ173" s="33">
        <f t="shared" si="643"/>
        <v>-2.5</v>
      </c>
      <c r="CK173" s="33">
        <f t="shared" si="644"/>
        <v>-5</v>
      </c>
      <c r="CL173" s="33">
        <f t="shared" si="934"/>
        <v>-5</v>
      </c>
      <c r="CM173" s="33">
        <f t="shared" si="646"/>
        <v>-2.5</v>
      </c>
      <c r="CN173" s="33"/>
      <c r="CO173" s="33"/>
      <c r="CP173" s="58">
        <f t="shared" si="648"/>
        <v>0.12646176470588227</v>
      </c>
    </row>
    <row r="174" spans="1:94" x14ac:dyDescent="0.2">
      <c r="A174" s="30">
        <v>46116</v>
      </c>
      <c r="B174" s="32" t="s">
        <v>67</v>
      </c>
      <c r="C174" s="32" t="s">
        <v>565</v>
      </c>
      <c r="D174" s="32" t="s">
        <v>65</v>
      </c>
      <c r="E174" s="33">
        <v>2.1</v>
      </c>
      <c r="F174" s="33" t="s">
        <v>59</v>
      </c>
      <c r="G174" s="33" t="s">
        <v>60</v>
      </c>
      <c r="H174" s="32" t="s">
        <v>69</v>
      </c>
      <c r="I174" s="32">
        <v>4</v>
      </c>
      <c r="J174" s="32">
        <v>2</v>
      </c>
      <c r="K174" s="32" t="s">
        <v>118</v>
      </c>
      <c r="L174" s="33">
        <v>1.25</v>
      </c>
      <c r="M174" s="35" t="s">
        <v>566</v>
      </c>
      <c r="N174" s="32" t="s">
        <v>4</v>
      </c>
      <c r="R174" s="33">
        <v>9.26</v>
      </c>
      <c r="S174" s="32" t="s">
        <v>62</v>
      </c>
      <c r="T174" s="33" t="str">
        <f t="shared" si="942"/>
        <v>0.00</v>
      </c>
      <c r="U174" s="33">
        <f t="shared" ref="U174:U175" si="943">-$L174+T174</f>
        <v>-1.25</v>
      </c>
      <c r="V174" s="25">
        <f t="shared" ref="V174:V175" si="944">V173+U174</f>
        <v>79.769999999999968</v>
      </c>
      <c r="W174" s="25">
        <f t="shared" ref="W174:W175" si="945">L174+W173</f>
        <v>477.25</v>
      </c>
      <c r="X174" s="36">
        <f t="shared" ref="X174:X175" si="946">SUM(V174/W174)</f>
        <v>0.16714510214772124</v>
      </c>
      <c r="Y174" s="26">
        <f t="shared" ref="Y174:Y175" si="947">V174/100</f>
        <v>0.79769999999999963</v>
      </c>
      <c r="Z174" s="27">
        <f t="shared" ref="Z174:Z175" si="948">V174*100</f>
        <v>7976.9999999999964</v>
      </c>
      <c r="AA174" s="32" t="s">
        <v>61</v>
      </c>
      <c r="AE174" s="33">
        <f t="shared" ref="AE174:AE175" si="949">MAX(AS174, AH174, BK174)</f>
        <v>13</v>
      </c>
      <c r="AH174" s="33">
        <v>9.98</v>
      </c>
      <c r="AR174" s="32" t="s">
        <v>49</v>
      </c>
      <c r="BG174" s="33">
        <f t="shared" si="249"/>
        <v>11.225000000000001</v>
      </c>
      <c r="BH174" s="33">
        <f t="shared" si="290"/>
        <v>9.2616000000000014</v>
      </c>
      <c r="BK174" s="33">
        <v>13</v>
      </c>
      <c r="BM174" s="32">
        <v>100</v>
      </c>
      <c r="BN174" s="32">
        <v>48</v>
      </c>
      <c r="BO174" s="44">
        <f t="shared" si="687"/>
        <v>0.48</v>
      </c>
      <c r="BP174" s="33">
        <f t="shared" si="649"/>
        <v>11.574999999999999</v>
      </c>
      <c r="BQ174" s="33" t="s">
        <v>599</v>
      </c>
      <c r="BR174" s="33"/>
      <c r="BS174" s="33" t="s">
        <v>335</v>
      </c>
      <c r="BT174" s="32" t="s">
        <v>568</v>
      </c>
      <c r="BU174" s="32" t="s">
        <v>243</v>
      </c>
      <c r="BV174" s="32">
        <v>1600</v>
      </c>
      <c r="BW174" s="32" t="s">
        <v>459</v>
      </c>
      <c r="BX174" s="32" t="s">
        <v>607</v>
      </c>
      <c r="BY174" s="32">
        <v>12</v>
      </c>
      <c r="BZ174" s="33" t="str">
        <f t="shared" si="303"/>
        <v>0.00</v>
      </c>
      <c r="CA174" s="33">
        <f t="shared" si="928"/>
        <v>-1.25</v>
      </c>
      <c r="CB174" s="33">
        <f t="shared" si="929"/>
        <v>70.039999999999964</v>
      </c>
      <c r="CC174" s="58">
        <f t="shared" si="638"/>
        <v>0.14675746464117331</v>
      </c>
      <c r="CD174" s="33" t="str">
        <f t="shared" ref="CD174:CD247" si="950">IF(($AA174="W"),ROUND(($L174*$BH174),2),"0.00")</f>
        <v>0.00</v>
      </c>
      <c r="CE174" s="33">
        <f t="shared" si="930"/>
        <v>-1.25</v>
      </c>
      <c r="CF174" s="33">
        <f t="shared" si="931"/>
        <v>58.009999999999977</v>
      </c>
      <c r="CG174" s="33" t="str">
        <f t="shared" si="848"/>
        <v>0.00</v>
      </c>
      <c r="CH174" s="33">
        <f t="shared" si="932"/>
        <v>-1.25</v>
      </c>
      <c r="CI174" s="33">
        <f t="shared" si="933"/>
        <v>58.945799999999963</v>
      </c>
      <c r="CJ174" s="33">
        <f t="shared" si="643"/>
        <v>-1.25</v>
      </c>
      <c r="CK174" s="33">
        <f t="shared" si="644"/>
        <v>-2.5</v>
      </c>
      <c r="CL174" s="33">
        <f t="shared" si="934"/>
        <v>-2.5</v>
      </c>
      <c r="CM174" s="33">
        <f t="shared" si="646"/>
        <v>-1.25</v>
      </c>
      <c r="CN174" s="33"/>
      <c r="CO174" s="33"/>
      <c r="CP174" s="58">
        <f t="shared" si="648"/>
        <v>0.1235113672079622</v>
      </c>
    </row>
    <row r="175" spans="1:94" x14ac:dyDescent="0.2">
      <c r="A175" s="30">
        <v>46116</v>
      </c>
      <c r="B175" s="32" t="s">
        <v>67</v>
      </c>
      <c r="C175" s="32" t="s">
        <v>565</v>
      </c>
      <c r="D175" s="32" t="s">
        <v>65</v>
      </c>
      <c r="E175" s="33">
        <v>2.1</v>
      </c>
      <c r="F175" s="33" t="s">
        <v>59</v>
      </c>
      <c r="G175" s="33" t="s">
        <v>60</v>
      </c>
      <c r="H175" s="32" t="s">
        <v>69</v>
      </c>
      <c r="I175" s="32">
        <v>4</v>
      </c>
      <c r="J175" s="32">
        <v>5</v>
      </c>
      <c r="K175" s="32" t="s">
        <v>567</v>
      </c>
      <c r="L175" s="33">
        <v>1.25</v>
      </c>
      <c r="M175" s="35" t="s">
        <v>566</v>
      </c>
      <c r="N175" s="32" t="s">
        <v>4</v>
      </c>
      <c r="R175" s="33">
        <v>4.5999999999999996</v>
      </c>
      <c r="S175" s="32" t="s">
        <v>62</v>
      </c>
      <c r="T175" s="33" t="str">
        <f t="shared" si="942"/>
        <v>0.00</v>
      </c>
      <c r="U175" s="33">
        <f t="shared" si="943"/>
        <v>-1.25</v>
      </c>
      <c r="V175" s="25">
        <f t="shared" si="944"/>
        <v>78.519999999999968</v>
      </c>
      <c r="W175" s="25">
        <f t="shared" si="945"/>
        <v>478.5</v>
      </c>
      <c r="X175" s="36">
        <f t="shared" si="946"/>
        <v>0.16409613375130611</v>
      </c>
      <c r="Y175" s="26">
        <f t="shared" si="947"/>
        <v>0.78519999999999968</v>
      </c>
      <c r="Z175" s="27">
        <f t="shared" si="948"/>
        <v>7851.9999999999964</v>
      </c>
      <c r="AA175" s="32" t="s">
        <v>61</v>
      </c>
      <c r="AE175" s="33">
        <f t="shared" si="949"/>
        <v>4.5999999999999996</v>
      </c>
      <c r="AH175" s="33">
        <v>4.4000000000000004</v>
      </c>
      <c r="AR175" s="32" t="s">
        <v>57</v>
      </c>
      <c r="AS175" s="33">
        <v>4.5999999999999996</v>
      </c>
      <c r="BG175" s="33">
        <f t="shared" si="249"/>
        <v>4.25</v>
      </c>
      <c r="BH175" s="33">
        <f t="shared" si="290"/>
        <v>4.1280000000000001</v>
      </c>
      <c r="BK175" s="33">
        <v>3.9</v>
      </c>
      <c r="BM175" s="32">
        <v>100</v>
      </c>
      <c r="BN175" s="32">
        <v>48</v>
      </c>
      <c r="BO175" s="44">
        <f t="shared" si="687"/>
        <v>0.48</v>
      </c>
      <c r="BP175" s="33">
        <f t="shared" si="649"/>
        <v>5.75</v>
      </c>
      <c r="BQ175" s="33" t="s">
        <v>599</v>
      </c>
      <c r="BR175" s="33"/>
      <c r="BS175" s="33" t="s">
        <v>335</v>
      </c>
      <c r="BT175" s="32" t="s">
        <v>568</v>
      </c>
      <c r="BU175" s="32" t="s">
        <v>243</v>
      </c>
      <c r="BV175" s="32">
        <v>1600</v>
      </c>
      <c r="BW175" s="32" t="s">
        <v>459</v>
      </c>
      <c r="BX175" s="32" t="s">
        <v>607</v>
      </c>
      <c r="BY175" s="32">
        <v>12</v>
      </c>
      <c r="BZ175" s="33" t="str">
        <f t="shared" si="303"/>
        <v>0.00</v>
      </c>
      <c r="CA175" s="33">
        <f t="shared" si="928"/>
        <v>-1.25</v>
      </c>
      <c r="CB175" s="33">
        <f t="shared" si="929"/>
        <v>68.789999999999964</v>
      </c>
      <c r="CC175" s="58">
        <f t="shared" si="638"/>
        <v>0.14376175548589334</v>
      </c>
      <c r="CD175" s="33" t="str">
        <f t="shared" si="950"/>
        <v>0.00</v>
      </c>
      <c r="CE175" s="33">
        <f t="shared" si="930"/>
        <v>-1.25</v>
      </c>
      <c r="CF175" s="33">
        <f t="shared" si="931"/>
        <v>56.759999999999977</v>
      </c>
      <c r="CG175" s="33" t="str">
        <f t="shared" si="848"/>
        <v>0.00</v>
      </c>
      <c r="CH175" s="33">
        <f t="shared" si="932"/>
        <v>-1.25</v>
      </c>
      <c r="CI175" s="33">
        <f t="shared" si="933"/>
        <v>57.695799999999963</v>
      </c>
      <c r="CJ175" s="33">
        <f t="shared" si="643"/>
        <v>-1.25</v>
      </c>
      <c r="CK175" s="33">
        <f t="shared" si="644"/>
        <v>-2.5</v>
      </c>
      <c r="CL175" s="33">
        <f t="shared" si="934"/>
        <v>-2.5</v>
      </c>
      <c r="CM175" s="33">
        <f t="shared" si="646"/>
        <v>-1.25</v>
      </c>
      <c r="CN175" s="33"/>
      <c r="CO175" s="33"/>
      <c r="CP175" s="58">
        <f t="shared" si="648"/>
        <v>0.12057638453500515</v>
      </c>
    </row>
    <row r="176" spans="1:94" x14ac:dyDescent="0.2">
      <c r="A176" s="30">
        <v>46116</v>
      </c>
      <c r="B176" s="32" t="s">
        <v>67</v>
      </c>
      <c r="C176" s="32" t="s">
        <v>565</v>
      </c>
      <c r="D176" s="32" t="s">
        <v>65</v>
      </c>
      <c r="E176" s="33">
        <v>2.4500000000000002</v>
      </c>
      <c r="F176" s="33" t="s">
        <v>59</v>
      </c>
      <c r="G176" s="33" t="s">
        <v>60</v>
      </c>
      <c r="H176" s="32" t="s">
        <v>69</v>
      </c>
      <c r="I176" s="32">
        <v>5</v>
      </c>
      <c r="J176" s="32">
        <v>3</v>
      </c>
      <c r="K176" s="32" t="s">
        <v>577</v>
      </c>
      <c r="L176" s="33">
        <v>2.5</v>
      </c>
      <c r="M176" s="35" t="s">
        <v>578</v>
      </c>
      <c r="N176" s="32" t="s">
        <v>4</v>
      </c>
      <c r="R176" s="33">
        <v>4.4000000000000004</v>
      </c>
      <c r="S176" s="32" t="s">
        <v>62</v>
      </c>
      <c r="T176" s="33" t="str">
        <f t="shared" si="942"/>
        <v>0.00</v>
      </c>
      <c r="U176" s="33">
        <f t="shared" ref="U176" si="951">-$L176+T176</f>
        <v>-2.5</v>
      </c>
      <c r="V176" s="25">
        <f t="shared" ref="V176" si="952">V175+U176</f>
        <v>76.019999999999968</v>
      </c>
      <c r="W176" s="25">
        <f t="shared" ref="W176" si="953">L176+W175</f>
        <v>481</v>
      </c>
      <c r="X176" s="36">
        <f t="shared" ref="X176" si="954">SUM(V176/W176)</f>
        <v>0.15804573804573799</v>
      </c>
      <c r="Y176" s="26">
        <f t="shared" ref="Y176" si="955">V176/100</f>
        <v>0.76019999999999965</v>
      </c>
      <c r="Z176" s="27">
        <f t="shared" ref="Z176" si="956">V176*100</f>
        <v>7601.9999999999964</v>
      </c>
      <c r="AA176" s="32" t="s">
        <v>61</v>
      </c>
      <c r="AE176" s="33">
        <f t="shared" ref="AE176" si="957">MAX(AS176, AH176, BK176)</f>
        <v>4.5</v>
      </c>
      <c r="AH176" s="33">
        <v>4.5</v>
      </c>
      <c r="AR176" s="32" t="s">
        <v>57</v>
      </c>
      <c r="AS176" s="33">
        <v>4.4000000000000004</v>
      </c>
      <c r="BG176" s="33">
        <f t="shared" si="249"/>
        <v>8.75</v>
      </c>
      <c r="BH176" s="33">
        <f t="shared" si="290"/>
        <v>4.2200000000000006</v>
      </c>
      <c r="BK176" s="33">
        <v>3.6</v>
      </c>
      <c r="BM176" s="32">
        <v>101</v>
      </c>
      <c r="BN176" s="32">
        <v>48</v>
      </c>
      <c r="BO176" s="44">
        <f t="shared" si="687"/>
        <v>0.47524752475247523</v>
      </c>
      <c r="BP176" s="33">
        <f t="shared" si="649"/>
        <v>11</v>
      </c>
      <c r="BQ176" s="33" t="s">
        <v>594</v>
      </c>
      <c r="BR176" s="33"/>
      <c r="BS176" s="33"/>
      <c r="BT176" s="32" t="s">
        <v>579</v>
      </c>
      <c r="BU176" s="32" t="s">
        <v>353</v>
      </c>
      <c r="BV176" s="32">
        <v>1400</v>
      </c>
      <c r="BW176" s="32" t="s">
        <v>459</v>
      </c>
      <c r="BX176" s="32" t="s">
        <v>607</v>
      </c>
      <c r="BY176" s="32">
        <v>16</v>
      </c>
      <c r="BZ176" s="33" t="str">
        <f t="shared" si="303"/>
        <v>0.00</v>
      </c>
      <c r="CA176" s="33">
        <f t="shared" ref="CA176" si="958">-$L176+BZ176</f>
        <v>-2.5</v>
      </c>
      <c r="CB176" s="33">
        <f t="shared" ref="CB176" si="959">CB175+CA176</f>
        <v>66.289999999999964</v>
      </c>
      <c r="CC176" s="58">
        <f t="shared" si="638"/>
        <v>0.13781704781704773</v>
      </c>
      <c r="CD176" s="33" t="str">
        <f t="shared" si="950"/>
        <v>0.00</v>
      </c>
      <c r="CE176" s="33">
        <f t="shared" ref="CE176" si="960">-$L176+CD176</f>
        <v>-2.5</v>
      </c>
      <c r="CF176" s="33">
        <f t="shared" ref="CF176" si="961">CF175+CE176</f>
        <v>54.259999999999977</v>
      </c>
      <c r="CG176" s="33" t="str">
        <f t="shared" si="848"/>
        <v>0.00</v>
      </c>
      <c r="CH176" s="33">
        <f t="shared" ref="CH176" si="962">CM176</f>
        <v>-2.5</v>
      </c>
      <c r="CI176" s="33">
        <f t="shared" ref="CI176" si="963">CI175+CH176</f>
        <v>55.195799999999963</v>
      </c>
      <c r="CJ176" s="33">
        <f t="shared" si="643"/>
        <v>-2.5</v>
      </c>
      <c r="CK176" s="33">
        <f t="shared" si="644"/>
        <v>-2.5</v>
      </c>
      <c r="CL176" s="33">
        <f t="shared" ref="CL176" si="964">IF(CK176&gt;0, CK176*0.92, CK176)</f>
        <v>-2.5</v>
      </c>
      <c r="CM176" s="33">
        <f t="shared" si="646"/>
        <v>-2.5</v>
      </c>
      <c r="CN176" s="33"/>
      <c r="CO176" s="33"/>
      <c r="CP176" s="58">
        <f t="shared" si="648"/>
        <v>0.11475218295218287</v>
      </c>
    </row>
    <row r="177" spans="1:94" x14ac:dyDescent="0.2">
      <c r="A177" s="30">
        <v>46116</v>
      </c>
      <c r="B177" s="32" t="s">
        <v>67</v>
      </c>
      <c r="C177" s="32" t="s">
        <v>533</v>
      </c>
      <c r="D177" s="32" t="s">
        <v>65</v>
      </c>
      <c r="E177" s="33">
        <v>3.2</v>
      </c>
      <c r="F177" s="33" t="s">
        <v>59</v>
      </c>
      <c r="G177" s="33" t="s">
        <v>60</v>
      </c>
      <c r="H177" s="32" t="s">
        <v>69</v>
      </c>
      <c r="I177" s="32">
        <v>6</v>
      </c>
      <c r="J177" s="32">
        <v>4</v>
      </c>
      <c r="K177" s="39" t="s">
        <v>537</v>
      </c>
      <c r="L177" s="33">
        <v>3.5</v>
      </c>
      <c r="M177" s="35" t="s">
        <v>542</v>
      </c>
      <c r="N177" s="32" t="s">
        <v>4</v>
      </c>
      <c r="R177" s="33">
        <v>4.2</v>
      </c>
      <c r="S177" s="32">
        <v>1</v>
      </c>
      <c r="T177" s="33">
        <f t="shared" si="942"/>
        <v>14.7</v>
      </c>
      <c r="U177" s="33">
        <f t="shared" ref="U177:U178" si="965">-$L177+T177</f>
        <v>11.2</v>
      </c>
      <c r="V177" s="25">
        <f t="shared" ref="V177:V178" si="966">V176+U177</f>
        <v>87.21999999999997</v>
      </c>
      <c r="W177" s="25">
        <f t="shared" ref="W177:W178" si="967">L177+W176</f>
        <v>484.5</v>
      </c>
      <c r="X177" s="36">
        <f t="shared" ref="X177:X178" si="968">SUM(V177/W177)</f>
        <v>0.18002063983488126</v>
      </c>
      <c r="Y177" s="26">
        <f t="shared" ref="Y177:Y178" si="969">V177/100</f>
        <v>0.87219999999999975</v>
      </c>
      <c r="Z177" s="27">
        <f t="shared" ref="Z177:Z178" si="970">V177*100</f>
        <v>8721.9999999999964</v>
      </c>
      <c r="AA177" s="32" t="s">
        <v>63</v>
      </c>
      <c r="AE177" s="33">
        <f t="shared" ref="AE177:AE178" si="971">MAX(AS177, AH177, BK177)</f>
        <v>6.03</v>
      </c>
      <c r="AH177" s="33">
        <v>6.03</v>
      </c>
      <c r="AR177" s="32" t="s">
        <v>503</v>
      </c>
      <c r="BG177" s="33">
        <f t="shared" si="249"/>
        <v>17.605</v>
      </c>
      <c r="BH177" s="33">
        <f t="shared" si="290"/>
        <v>5.6276000000000002</v>
      </c>
      <c r="BK177" s="33">
        <v>4.2</v>
      </c>
      <c r="BM177" s="32">
        <v>102</v>
      </c>
      <c r="BN177" s="32">
        <v>49</v>
      </c>
      <c r="BO177" s="44">
        <f t="shared" si="687"/>
        <v>0.48039215686274511</v>
      </c>
      <c r="BP177" s="33">
        <f t="shared" si="649"/>
        <v>14.700000000000001</v>
      </c>
      <c r="BQ177" s="33" t="s">
        <v>595</v>
      </c>
      <c r="BR177" s="33"/>
      <c r="BS177" s="33" t="s">
        <v>327</v>
      </c>
      <c r="BT177" s="32" t="s">
        <v>540</v>
      </c>
      <c r="BU177" s="32" t="s">
        <v>239</v>
      </c>
      <c r="BV177" s="32">
        <v>1400</v>
      </c>
      <c r="BW177" s="32" t="s">
        <v>459</v>
      </c>
      <c r="BX177" s="32" t="s">
        <v>607</v>
      </c>
      <c r="BY177" s="32">
        <v>13</v>
      </c>
      <c r="BZ177" s="33">
        <f t="shared" si="303"/>
        <v>14.7</v>
      </c>
      <c r="CA177" s="33">
        <f t="shared" ref="CA177:CA178" si="972">-$L177+BZ177</f>
        <v>11.2</v>
      </c>
      <c r="CB177" s="33">
        <f t="shared" ref="CB177:CB178" si="973">CB176+CA177</f>
        <v>77.489999999999966</v>
      </c>
      <c r="CC177" s="58">
        <f t="shared" si="638"/>
        <v>0.15993808049535596</v>
      </c>
      <c r="CD177" s="33">
        <f t="shared" si="950"/>
        <v>19.7</v>
      </c>
      <c r="CE177" s="33">
        <f t="shared" ref="CE177:CE178" si="974">-$L177+CD177</f>
        <v>16.2</v>
      </c>
      <c r="CF177" s="33">
        <f t="shared" ref="CF177:CF178" si="975">CF176+CE177</f>
        <v>70.45999999999998</v>
      </c>
      <c r="CG177" s="33">
        <f t="shared" si="848"/>
        <v>19.7</v>
      </c>
      <c r="CH177" s="33">
        <f t="shared" ref="CH177:CH178" si="976">CM177</f>
        <v>16.316600000000001</v>
      </c>
      <c r="CI177" s="33">
        <f t="shared" ref="CI177:CI178" si="977">CI176+CH177</f>
        <v>71.512399999999957</v>
      </c>
      <c r="CJ177" s="33">
        <f t="shared" si="643"/>
        <v>17.605</v>
      </c>
      <c r="CK177" s="33">
        <f t="shared" si="644"/>
        <v>16.105</v>
      </c>
      <c r="CL177" s="33">
        <f t="shared" ref="CL177:CL178" si="978">IF(CK177&gt;0, CK177*0.92, CK177)</f>
        <v>14.816600000000001</v>
      </c>
      <c r="CM177" s="33">
        <f t="shared" si="646"/>
        <v>16.316600000000001</v>
      </c>
      <c r="CN177" s="33"/>
      <c r="CO177" s="33"/>
      <c r="CP177" s="58">
        <f t="shared" si="648"/>
        <v>0.14760041279669753</v>
      </c>
    </row>
    <row r="178" spans="1:94" x14ac:dyDescent="0.2">
      <c r="A178" s="30">
        <v>46116</v>
      </c>
      <c r="B178" s="32" t="s">
        <v>67</v>
      </c>
      <c r="C178" s="32" t="s">
        <v>533</v>
      </c>
      <c r="D178" s="32" t="s">
        <v>65</v>
      </c>
      <c r="E178" s="33">
        <v>3.2</v>
      </c>
      <c r="F178" s="33" t="s">
        <v>59</v>
      </c>
      <c r="G178" s="33" t="s">
        <v>60</v>
      </c>
      <c r="H178" s="32" t="s">
        <v>69</v>
      </c>
      <c r="I178" s="32">
        <v>6</v>
      </c>
      <c r="J178" s="32">
        <v>12</v>
      </c>
      <c r="K178" s="32" t="s">
        <v>538</v>
      </c>
      <c r="L178" s="33">
        <v>1.5</v>
      </c>
      <c r="M178" s="35" t="s">
        <v>542</v>
      </c>
      <c r="N178" s="32" t="s">
        <v>4</v>
      </c>
      <c r="R178" s="33">
        <v>3.5</v>
      </c>
      <c r="S178" s="32" t="s">
        <v>62</v>
      </c>
      <c r="T178" s="33" t="str">
        <f t="shared" si="942"/>
        <v>0.00</v>
      </c>
      <c r="U178" s="33">
        <f t="shared" si="965"/>
        <v>-1.5</v>
      </c>
      <c r="V178" s="25">
        <f t="shared" si="966"/>
        <v>85.71999999999997</v>
      </c>
      <c r="W178" s="25">
        <f t="shared" si="967"/>
        <v>486</v>
      </c>
      <c r="X178" s="36">
        <f t="shared" si="968"/>
        <v>0.17637860082304521</v>
      </c>
      <c r="Y178" s="26">
        <f t="shared" si="969"/>
        <v>0.85719999999999974</v>
      </c>
      <c r="Z178" s="27">
        <f t="shared" si="970"/>
        <v>8571.9999999999964</v>
      </c>
      <c r="AA178" s="32" t="s">
        <v>61</v>
      </c>
      <c r="AE178" s="33">
        <f t="shared" si="971"/>
        <v>3.75</v>
      </c>
      <c r="AH178" s="33">
        <v>3.65</v>
      </c>
      <c r="AR178" s="32" t="s">
        <v>503</v>
      </c>
      <c r="BG178" s="33">
        <f t="shared" si="249"/>
        <v>3.9749999999999996</v>
      </c>
      <c r="BH178" s="33">
        <f t="shared" si="290"/>
        <v>3.4380000000000002</v>
      </c>
      <c r="BK178" s="33">
        <v>3.75</v>
      </c>
      <c r="BM178" s="32">
        <v>102</v>
      </c>
      <c r="BN178" s="32">
        <v>49</v>
      </c>
      <c r="BO178" s="44">
        <f t="shared" si="687"/>
        <v>0.48039215686274511</v>
      </c>
      <c r="BP178" s="33">
        <f t="shared" si="649"/>
        <v>5.25</v>
      </c>
      <c r="BQ178" s="33" t="s">
        <v>595</v>
      </c>
      <c r="BR178" s="33"/>
      <c r="BS178" s="33" t="s">
        <v>328</v>
      </c>
      <c r="BT178" s="32" t="s">
        <v>540</v>
      </c>
      <c r="BU178" s="32" t="s">
        <v>239</v>
      </c>
      <c r="BV178" s="32">
        <v>1400</v>
      </c>
      <c r="BW178" s="32" t="s">
        <v>459</v>
      </c>
      <c r="BX178" s="32" t="s">
        <v>607</v>
      </c>
      <c r="BY178" s="32">
        <v>13</v>
      </c>
      <c r="BZ178" s="33" t="str">
        <f t="shared" si="303"/>
        <v>0.00</v>
      </c>
      <c r="CA178" s="33">
        <f t="shared" si="972"/>
        <v>-1.5</v>
      </c>
      <c r="CB178" s="33">
        <f t="shared" si="973"/>
        <v>75.989999999999966</v>
      </c>
      <c r="CC178" s="58">
        <f t="shared" si="638"/>
        <v>0.15635802469135796</v>
      </c>
      <c r="CD178" s="33" t="str">
        <f t="shared" si="950"/>
        <v>0.00</v>
      </c>
      <c r="CE178" s="33">
        <f t="shared" si="974"/>
        <v>-1.5</v>
      </c>
      <c r="CF178" s="33">
        <f t="shared" si="975"/>
        <v>68.95999999999998</v>
      </c>
      <c r="CG178" s="33" t="str">
        <f t="shared" si="848"/>
        <v>0.00</v>
      </c>
      <c r="CH178" s="33">
        <f t="shared" si="976"/>
        <v>-1.5</v>
      </c>
      <c r="CI178" s="33">
        <f t="shared" si="977"/>
        <v>70.012399999999957</v>
      </c>
      <c r="CJ178" s="33">
        <f t="shared" si="643"/>
        <v>-1.5</v>
      </c>
      <c r="CK178" s="33">
        <f t="shared" si="644"/>
        <v>16.105</v>
      </c>
      <c r="CL178" s="33">
        <f t="shared" si="978"/>
        <v>14.816600000000001</v>
      </c>
      <c r="CM178" s="33">
        <f t="shared" si="646"/>
        <v>-1.5</v>
      </c>
      <c r="CN178" s="33"/>
      <c r="CO178" s="33"/>
      <c r="CP178" s="58">
        <f t="shared" si="648"/>
        <v>0.14405843621399167</v>
      </c>
    </row>
    <row r="179" spans="1:94" x14ac:dyDescent="0.2">
      <c r="A179" s="30">
        <v>46116</v>
      </c>
      <c r="B179" s="32" t="s">
        <v>67</v>
      </c>
      <c r="C179" s="32" t="s">
        <v>574</v>
      </c>
      <c r="D179" s="32" t="s">
        <v>65</v>
      </c>
      <c r="E179" s="33">
        <v>3.55</v>
      </c>
      <c r="F179" s="33" t="s">
        <v>59</v>
      </c>
      <c r="G179" s="33" t="s">
        <v>60</v>
      </c>
      <c r="H179" s="32" t="s">
        <v>69</v>
      </c>
      <c r="I179" s="32">
        <v>7</v>
      </c>
      <c r="J179" s="32">
        <v>3</v>
      </c>
      <c r="K179" s="40" t="s">
        <v>575</v>
      </c>
      <c r="L179" s="33">
        <v>1.25</v>
      </c>
      <c r="M179" s="35" t="s">
        <v>576</v>
      </c>
      <c r="N179" s="32" t="s">
        <v>4</v>
      </c>
      <c r="R179" s="33">
        <v>5.5</v>
      </c>
      <c r="S179" s="32">
        <v>2</v>
      </c>
      <c r="T179" s="33" t="str">
        <f t="shared" si="942"/>
        <v>0.00</v>
      </c>
      <c r="U179" s="33">
        <f t="shared" ref="U179:U180" si="979">-$L179+T179</f>
        <v>-1.25</v>
      </c>
      <c r="V179" s="25">
        <f t="shared" ref="V179:V180" si="980">V178+U179</f>
        <v>84.46999999999997</v>
      </c>
      <c r="W179" s="25">
        <f t="shared" ref="W179:W180" si="981">L179+W178</f>
        <v>487.25</v>
      </c>
      <c r="X179" s="36">
        <f t="shared" ref="X179:X180" si="982">SUM(V179/W179)</f>
        <v>0.17336069779374033</v>
      </c>
      <c r="Y179" s="26">
        <f t="shared" ref="Y179:Y180" si="983">V179/100</f>
        <v>0.84469999999999967</v>
      </c>
      <c r="Z179" s="27">
        <f t="shared" ref="Z179:Z180" si="984">V179*100</f>
        <v>8446.9999999999964</v>
      </c>
      <c r="AA179" s="32" t="s">
        <v>61</v>
      </c>
      <c r="AE179" s="33">
        <f t="shared" ref="AE179:AE180" si="985">MAX(AS179, AH179, BK179)</f>
        <v>6</v>
      </c>
      <c r="AH179" s="33">
        <v>6</v>
      </c>
      <c r="AR179" s="32" t="s">
        <v>57</v>
      </c>
      <c r="AS179" s="33">
        <v>5.5</v>
      </c>
      <c r="BG179" s="33">
        <f t="shared" si="249"/>
        <v>6.25</v>
      </c>
      <c r="BH179" s="33">
        <f t="shared" si="290"/>
        <v>5.6000000000000005</v>
      </c>
      <c r="BK179" s="33">
        <v>5.2</v>
      </c>
      <c r="BM179" s="32">
        <v>103</v>
      </c>
      <c r="BN179" s="32">
        <v>50</v>
      </c>
      <c r="BO179" s="44">
        <f t="shared" si="687"/>
        <v>0.4854368932038835</v>
      </c>
      <c r="BP179" s="33">
        <f t="shared" si="649"/>
        <v>6.875</v>
      </c>
      <c r="BQ179" s="33" t="s">
        <v>602</v>
      </c>
      <c r="BR179" s="33" t="s">
        <v>605</v>
      </c>
      <c r="BS179" s="33"/>
      <c r="BT179" s="32" t="s">
        <v>580</v>
      </c>
      <c r="BU179" s="32" t="s">
        <v>239</v>
      </c>
      <c r="BV179" s="32">
        <v>1200</v>
      </c>
      <c r="BW179" s="32" t="s">
        <v>459</v>
      </c>
      <c r="BX179" s="32" t="s">
        <v>607</v>
      </c>
      <c r="BY179" s="32">
        <v>9</v>
      </c>
      <c r="BZ179" s="33" t="str">
        <f t="shared" si="303"/>
        <v>0.00</v>
      </c>
      <c r="CA179" s="33">
        <f t="shared" ref="CA179:CA180" si="986">-$L179+BZ179</f>
        <v>-1.25</v>
      </c>
      <c r="CB179" s="33">
        <f t="shared" ref="CB179:CB180" si="987">CB178+CA179</f>
        <v>74.739999999999966</v>
      </c>
      <c r="CC179" s="58">
        <f t="shared" si="638"/>
        <v>0.15339148281169823</v>
      </c>
      <c r="CD179" s="33" t="str">
        <f t="shared" si="950"/>
        <v>0.00</v>
      </c>
      <c r="CE179" s="33">
        <f t="shared" ref="CE179:CE180" si="988">-$L179+CD179</f>
        <v>-1.25</v>
      </c>
      <c r="CF179" s="33">
        <f t="shared" ref="CF179:CF180" si="989">CF178+CE179</f>
        <v>67.70999999999998</v>
      </c>
      <c r="CG179" s="33" t="str">
        <f t="shared" si="848"/>
        <v>0.00</v>
      </c>
      <c r="CH179" s="33">
        <f t="shared" ref="CH179:CH180" si="990">CM179</f>
        <v>-1.25</v>
      </c>
      <c r="CI179" s="33">
        <f t="shared" ref="CI179:CI180" si="991">CI178+CH179</f>
        <v>68.762399999999957</v>
      </c>
      <c r="CJ179" s="33">
        <f t="shared" si="643"/>
        <v>-1.25</v>
      </c>
      <c r="CK179" s="33">
        <f t="shared" si="644"/>
        <v>5.0000000000000044E-2</v>
      </c>
      <c r="CL179" s="33">
        <f t="shared" ref="CL179:CL180" si="992">IF(CK179&gt;0, CK179*0.92, CK179)</f>
        <v>4.6000000000000041E-2</v>
      </c>
      <c r="CM179" s="33">
        <f t="shared" si="646"/>
        <v>-1.25</v>
      </c>
      <c r="CN179" s="33"/>
      <c r="CO179" s="33"/>
      <c r="CP179" s="58">
        <f t="shared" si="648"/>
        <v>0.1411234479220112</v>
      </c>
    </row>
    <row r="180" spans="1:94" x14ac:dyDescent="0.2">
      <c r="A180" s="30">
        <v>46116</v>
      </c>
      <c r="B180" s="32" t="s">
        <v>67</v>
      </c>
      <c r="C180" s="32" t="s">
        <v>574</v>
      </c>
      <c r="D180" s="32" t="s">
        <v>65</v>
      </c>
      <c r="E180" s="33">
        <v>3.55</v>
      </c>
      <c r="F180" s="33" t="s">
        <v>59</v>
      </c>
      <c r="G180" s="33" t="s">
        <v>60</v>
      </c>
      <c r="H180" s="32" t="s">
        <v>69</v>
      </c>
      <c r="I180" s="32">
        <v>7</v>
      </c>
      <c r="J180" s="32">
        <v>3</v>
      </c>
      <c r="K180" s="39" t="s">
        <v>575</v>
      </c>
      <c r="L180" s="33">
        <v>1.25</v>
      </c>
      <c r="M180" s="35" t="s">
        <v>576</v>
      </c>
      <c r="N180" s="32" t="s">
        <v>5</v>
      </c>
      <c r="R180" s="33">
        <v>1.95</v>
      </c>
      <c r="S180" s="32">
        <v>2</v>
      </c>
      <c r="T180" s="33">
        <f t="shared" si="942"/>
        <v>2.44</v>
      </c>
      <c r="U180" s="33">
        <f t="shared" si="979"/>
        <v>1.19</v>
      </c>
      <c r="V180" s="25">
        <f t="shared" si="980"/>
        <v>85.659999999999968</v>
      </c>
      <c r="W180" s="25">
        <f t="shared" si="981"/>
        <v>488.5</v>
      </c>
      <c r="X180" s="36">
        <f t="shared" si="982"/>
        <v>0.17535312180143289</v>
      </c>
      <c r="Y180" s="26">
        <f t="shared" si="983"/>
        <v>0.85659999999999969</v>
      </c>
      <c r="Z180" s="27">
        <f t="shared" si="984"/>
        <v>8565.9999999999964</v>
      </c>
      <c r="AA180" s="32" t="s">
        <v>63</v>
      </c>
      <c r="AE180" s="33">
        <f t="shared" si="985"/>
        <v>2.04</v>
      </c>
      <c r="AH180" s="33">
        <v>2.04</v>
      </c>
      <c r="AR180" s="32" t="s">
        <v>57</v>
      </c>
      <c r="AS180" s="33">
        <v>1.95</v>
      </c>
      <c r="BG180" s="33">
        <f t="shared" si="249"/>
        <v>1.2999999999999998</v>
      </c>
      <c r="BH180" s="33">
        <f t="shared" si="290"/>
        <v>1.9568000000000001</v>
      </c>
      <c r="BK180" s="33">
        <v>1.65</v>
      </c>
      <c r="BM180" s="32">
        <v>103</v>
      </c>
      <c r="BN180" s="32">
        <v>50</v>
      </c>
      <c r="BO180" s="44">
        <f t="shared" si="687"/>
        <v>0.4854368932038835</v>
      </c>
      <c r="BP180" s="33">
        <f t="shared" si="649"/>
        <v>2.4375</v>
      </c>
      <c r="BQ180" s="33" t="s">
        <v>602</v>
      </c>
      <c r="BR180" s="33" t="s">
        <v>606</v>
      </c>
      <c r="BS180" s="33"/>
      <c r="BT180" s="32" t="s">
        <v>580</v>
      </c>
      <c r="BU180" s="32" t="s">
        <v>239</v>
      </c>
      <c r="BV180" s="32">
        <v>1200</v>
      </c>
      <c r="BW180" s="32" t="s">
        <v>459</v>
      </c>
      <c r="BX180" s="32" t="s">
        <v>607</v>
      </c>
      <c r="BY180" s="32">
        <v>9</v>
      </c>
      <c r="BZ180" s="33">
        <f t="shared" si="303"/>
        <v>2.06</v>
      </c>
      <c r="CA180" s="33">
        <f t="shared" si="986"/>
        <v>0.81</v>
      </c>
      <c r="CB180" s="33">
        <f t="shared" si="987"/>
        <v>75.549999999999969</v>
      </c>
      <c r="CC180" s="58">
        <f t="shared" si="638"/>
        <v>0.15465711361310128</v>
      </c>
      <c r="CD180" s="33">
        <f t="shared" si="950"/>
        <v>2.4500000000000002</v>
      </c>
      <c r="CE180" s="33">
        <f t="shared" si="988"/>
        <v>1.2000000000000002</v>
      </c>
      <c r="CF180" s="33">
        <f t="shared" si="989"/>
        <v>68.909999999999982</v>
      </c>
      <c r="CG180" s="33">
        <f t="shared" si="848"/>
        <v>2.4500000000000002</v>
      </c>
      <c r="CH180" s="33">
        <f t="shared" si="990"/>
        <v>1.296</v>
      </c>
      <c r="CI180" s="33">
        <f t="shared" si="991"/>
        <v>70.058399999999963</v>
      </c>
      <c r="CJ180" s="33">
        <f t="shared" si="643"/>
        <v>1.3</v>
      </c>
      <c r="CK180" s="33">
        <f t="shared" si="644"/>
        <v>5.0000000000000044E-2</v>
      </c>
      <c r="CL180" s="33">
        <f t="shared" si="992"/>
        <v>4.6000000000000041E-2</v>
      </c>
      <c r="CM180" s="33">
        <f t="shared" si="646"/>
        <v>1.296</v>
      </c>
      <c r="CN180" s="33"/>
      <c r="CO180" s="33"/>
      <c r="CP180" s="58">
        <f t="shared" si="648"/>
        <v>0.14341535312180137</v>
      </c>
    </row>
    <row r="181" spans="1:94" x14ac:dyDescent="0.2">
      <c r="A181" s="30">
        <v>46116</v>
      </c>
      <c r="B181" s="32" t="s">
        <v>67</v>
      </c>
      <c r="C181" s="32" t="s">
        <v>570</v>
      </c>
      <c r="D181" s="32" t="s">
        <v>65</v>
      </c>
      <c r="E181" s="33">
        <v>4.1500000000000004</v>
      </c>
      <c r="F181" s="33" t="s">
        <v>59</v>
      </c>
      <c r="G181" s="33" t="s">
        <v>60</v>
      </c>
      <c r="H181" s="32" t="s">
        <v>64</v>
      </c>
      <c r="I181" s="32">
        <v>8</v>
      </c>
      <c r="J181" s="32">
        <v>7</v>
      </c>
      <c r="K181" s="32" t="s">
        <v>496</v>
      </c>
      <c r="L181" s="33">
        <v>1.5</v>
      </c>
      <c r="M181" s="35" t="s">
        <v>571</v>
      </c>
      <c r="N181" s="32" t="s">
        <v>4</v>
      </c>
      <c r="R181" s="33">
        <v>7.5</v>
      </c>
      <c r="S181" s="32" t="s">
        <v>62</v>
      </c>
      <c r="T181" s="33" t="str">
        <f t="shared" si="942"/>
        <v>0.00</v>
      </c>
      <c r="U181" s="33">
        <f t="shared" ref="U181:U182" si="993">-$L181+T181</f>
        <v>-1.5</v>
      </c>
      <c r="V181" s="25">
        <f t="shared" ref="V181:V182" si="994">V180+U181</f>
        <v>84.159999999999968</v>
      </c>
      <c r="W181" s="25">
        <f t="shared" ref="W181:W182" si="995">L181+W180</f>
        <v>490</v>
      </c>
      <c r="X181" s="36">
        <f t="shared" ref="X181:X182" si="996">SUM(V181/W181)</f>
        <v>0.17175510204081626</v>
      </c>
      <c r="Y181" s="26">
        <f t="shared" ref="Y181:Y182" si="997">V181/100</f>
        <v>0.84159999999999968</v>
      </c>
      <c r="Z181" s="27">
        <f t="shared" ref="Z181:Z182" si="998">V181*100</f>
        <v>8415.9999999999964</v>
      </c>
      <c r="AA181" s="32" t="s">
        <v>61</v>
      </c>
      <c r="AE181" s="33">
        <f t="shared" ref="AE181:AE182" si="999">MAX(AS181, AH181, BK181)</f>
        <v>9.3800000000000008</v>
      </c>
      <c r="AH181" s="33">
        <v>9.3800000000000008</v>
      </c>
      <c r="AR181" s="32" t="s">
        <v>57</v>
      </c>
      <c r="AS181" s="33">
        <v>7.5</v>
      </c>
      <c r="BG181" s="33">
        <f t="shared" si="249"/>
        <v>12.57</v>
      </c>
      <c r="BH181" s="33">
        <f t="shared" si="290"/>
        <v>8.7096000000000018</v>
      </c>
      <c r="BK181" s="33">
        <v>7.4</v>
      </c>
      <c r="BM181" s="32">
        <v>104</v>
      </c>
      <c r="BN181" s="32">
        <v>50</v>
      </c>
      <c r="BO181" s="44">
        <f t="shared" si="687"/>
        <v>0.48076923076923078</v>
      </c>
      <c r="BP181" s="33">
        <f t="shared" si="649"/>
        <v>11.25</v>
      </c>
      <c r="BQ181" s="33" t="s">
        <v>599</v>
      </c>
      <c r="BR181" s="33"/>
      <c r="BS181" s="33" t="s">
        <v>327</v>
      </c>
      <c r="BT181" s="32" t="s">
        <v>573</v>
      </c>
      <c r="BU181" s="32" t="s">
        <v>243</v>
      </c>
      <c r="BV181" s="32">
        <v>2000</v>
      </c>
      <c r="BW181" s="32" t="s">
        <v>435</v>
      </c>
      <c r="BX181" s="32" t="s">
        <v>486</v>
      </c>
      <c r="BY181" s="32">
        <v>14</v>
      </c>
      <c r="BZ181" s="33" t="str">
        <f t="shared" si="303"/>
        <v>0.00</v>
      </c>
      <c r="CA181" s="33">
        <f t="shared" ref="CA181:CA182" si="1000">-$L181+BZ181</f>
        <v>-1.5</v>
      </c>
      <c r="CB181" s="33">
        <f t="shared" ref="CB181:CB182" si="1001">CB180+CA181</f>
        <v>74.049999999999969</v>
      </c>
      <c r="CC181" s="58">
        <f t="shared" si="638"/>
        <v>0.15112244897959176</v>
      </c>
      <c r="CD181" s="33" t="str">
        <f t="shared" si="950"/>
        <v>0.00</v>
      </c>
      <c r="CE181" s="33">
        <f t="shared" ref="CE181:CE182" si="1002">-$L181+CD181</f>
        <v>-1.5</v>
      </c>
      <c r="CF181" s="33">
        <f t="shared" ref="CF181:CF182" si="1003">CF180+CE181</f>
        <v>67.409999999999982</v>
      </c>
      <c r="CG181" s="33" t="str">
        <f t="shared" si="848"/>
        <v>0.00</v>
      </c>
      <c r="CH181" s="33">
        <f t="shared" ref="CH181:CH182" si="1004">CM181</f>
        <v>-1.5</v>
      </c>
      <c r="CI181" s="33">
        <f t="shared" ref="CI181:CI182" si="1005">CI180+CH181</f>
        <v>68.558399999999963</v>
      </c>
      <c r="CJ181" s="33">
        <f t="shared" si="643"/>
        <v>-1.5</v>
      </c>
      <c r="CK181" s="33">
        <f t="shared" si="644"/>
        <v>-2.5</v>
      </c>
      <c r="CL181" s="33">
        <f t="shared" ref="CL181:CL182" si="1006">IF(CK181&gt;0, CK181*0.92, CK181)</f>
        <v>-2.5</v>
      </c>
      <c r="CM181" s="33">
        <f t="shared" si="646"/>
        <v>-1.5</v>
      </c>
      <c r="CN181" s="33"/>
      <c r="CO181" s="33"/>
      <c r="CP181" s="58">
        <f t="shared" si="648"/>
        <v>0.13991510204081625</v>
      </c>
    </row>
    <row r="182" spans="1:94" x14ac:dyDescent="0.2">
      <c r="A182" s="30">
        <v>46116</v>
      </c>
      <c r="B182" s="32" t="s">
        <v>67</v>
      </c>
      <c r="C182" s="32" t="s">
        <v>570</v>
      </c>
      <c r="D182" s="32" t="s">
        <v>65</v>
      </c>
      <c r="E182" s="33">
        <v>4.1500000000000004</v>
      </c>
      <c r="F182" s="33" t="s">
        <v>59</v>
      </c>
      <c r="G182" s="33" t="s">
        <v>60</v>
      </c>
      <c r="H182" s="32" t="s">
        <v>64</v>
      </c>
      <c r="I182" s="32">
        <v>8</v>
      </c>
      <c r="J182" s="32">
        <v>1</v>
      </c>
      <c r="K182" s="32" t="s">
        <v>572</v>
      </c>
      <c r="L182" s="33">
        <v>1</v>
      </c>
      <c r="M182" s="35" t="s">
        <v>571</v>
      </c>
      <c r="N182" s="32" t="s">
        <v>4</v>
      </c>
      <c r="R182" s="33">
        <v>15</v>
      </c>
      <c r="S182" s="32" t="s">
        <v>62</v>
      </c>
      <c r="T182" s="33" t="str">
        <f t="shared" si="942"/>
        <v>0.00</v>
      </c>
      <c r="U182" s="33">
        <f t="shared" si="993"/>
        <v>-1</v>
      </c>
      <c r="V182" s="25">
        <f t="shared" si="994"/>
        <v>83.159999999999968</v>
      </c>
      <c r="W182" s="25">
        <f t="shared" si="995"/>
        <v>491</v>
      </c>
      <c r="X182" s="36">
        <f t="shared" si="996"/>
        <v>0.1693686354378818</v>
      </c>
      <c r="Y182" s="26">
        <f t="shared" si="997"/>
        <v>0.83159999999999967</v>
      </c>
      <c r="Z182" s="27">
        <f t="shared" si="998"/>
        <v>8315.9999999999964</v>
      </c>
      <c r="AA182" s="32" t="s">
        <v>61</v>
      </c>
      <c r="AE182" s="33">
        <f t="shared" si="999"/>
        <v>15.7</v>
      </c>
      <c r="AH182" s="33">
        <v>15.7</v>
      </c>
      <c r="AR182" s="32" t="s">
        <v>57</v>
      </c>
      <c r="AS182" s="33">
        <v>15</v>
      </c>
      <c r="BG182" s="33">
        <f t="shared" si="249"/>
        <v>14.7</v>
      </c>
      <c r="BH182" s="33">
        <f t="shared" si="290"/>
        <v>14.523999999999999</v>
      </c>
      <c r="BK182" s="33">
        <v>12.3</v>
      </c>
      <c r="BM182" s="32">
        <v>104</v>
      </c>
      <c r="BN182" s="32">
        <v>50</v>
      </c>
      <c r="BO182" s="44">
        <f t="shared" si="687"/>
        <v>0.48076923076923078</v>
      </c>
      <c r="BP182" s="33">
        <f t="shared" si="649"/>
        <v>15</v>
      </c>
      <c r="BQ182" s="33" t="s">
        <v>599</v>
      </c>
      <c r="BR182" s="33"/>
      <c r="BS182" s="33" t="s">
        <v>328</v>
      </c>
      <c r="BT182" s="32" t="s">
        <v>573</v>
      </c>
      <c r="BU182" s="32" t="s">
        <v>243</v>
      </c>
      <c r="BV182" s="32">
        <v>2000</v>
      </c>
      <c r="BW182" s="32" t="s">
        <v>435</v>
      </c>
      <c r="BX182" s="32" t="s">
        <v>486</v>
      </c>
      <c r="BY182" s="32">
        <v>14</v>
      </c>
      <c r="BZ182" s="33" t="str">
        <f t="shared" si="303"/>
        <v>0.00</v>
      </c>
      <c r="CA182" s="33">
        <f t="shared" si="1000"/>
        <v>-1</v>
      </c>
      <c r="CB182" s="33">
        <f t="shared" si="1001"/>
        <v>73.049999999999969</v>
      </c>
      <c r="CC182" s="58">
        <f t="shared" si="638"/>
        <v>0.1487780040733197</v>
      </c>
      <c r="CD182" s="33" t="str">
        <f t="shared" si="950"/>
        <v>0.00</v>
      </c>
      <c r="CE182" s="33">
        <f t="shared" si="1002"/>
        <v>-1</v>
      </c>
      <c r="CF182" s="33">
        <f t="shared" si="1003"/>
        <v>66.409999999999982</v>
      </c>
      <c r="CG182" s="33" t="str">
        <f t="shared" si="848"/>
        <v>0.00</v>
      </c>
      <c r="CH182" s="33">
        <f t="shared" si="1004"/>
        <v>-1</v>
      </c>
      <c r="CI182" s="33">
        <f t="shared" si="1005"/>
        <v>67.558399999999963</v>
      </c>
      <c r="CJ182" s="33">
        <f t="shared" si="643"/>
        <v>-1</v>
      </c>
      <c r="CK182" s="33">
        <f t="shared" si="644"/>
        <v>-2.5</v>
      </c>
      <c r="CL182" s="33">
        <f t="shared" si="1006"/>
        <v>-2.5</v>
      </c>
      <c r="CM182" s="33">
        <f t="shared" si="646"/>
        <v>-1</v>
      </c>
      <c r="CN182" s="33"/>
      <c r="CO182" s="33"/>
      <c r="CP182" s="58">
        <f t="shared" si="648"/>
        <v>0.13759348268839097</v>
      </c>
    </row>
    <row r="183" spans="1:94" x14ac:dyDescent="0.2">
      <c r="A183" s="30">
        <v>46116</v>
      </c>
      <c r="B183" s="32" t="s">
        <v>67</v>
      </c>
      <c r="C183" s="32" t="s">
        <v>545</v>
      </c>
      <c r="D183" s="32" t="s">
        <v>65</v>
      </c>
      <c r="E183" s="33">
        <v>4.3099999999999996</v>
      </c>
      <c r="F183" s="33" t="s">
        <v>59</v>
      </c>
      <c r="G183" s="33" t="s">
        <v>60</v>
      </c>
      <c r="H183" s="32" t="s">
        <v>546</v>
      </c>
      <c r="I183" s="32">
        <v>7</v>
      </c>
      <c r="J183" s="32">
        <v>2</v>
      </c>
      <c r="K183" s="40" t="s">
        <v>225</v>
      </c>
      <c r="L183" s="33">
        <v>2.5</v>
      </c>
      <c r="M183" s="35" t="s">
        <v>547</v>
      </c>
      <c r="N183" s="32" t="s">
        <v>4</v>
      </c>
      <c r="R183" s="33">
        <v>2.7</v>
      </c>
      <c r="S183" s="32">
        <v>2</v>
      </c>
      <c r="T183" s="33" t="str">
        <f t="shared" si="942"/>
        <v>0.00</v>
      </c>
      <c r="U183" s="33">
        <f t="shared" ref="U183" si="1007">-$L183+T183</f>
        <v>-2.5</v>
      </c>
      <c r="V183" s="25">
        <f t="shared" ref="V183" si="1008">V182+U183</f>
        <v>80.659999999999968</v>
      </c>
      <c r="W183" s="25">
        <f t="shared" ref="W183" si="1009">L183+W182</f>
        <v>493.5</v>
      </c>
      <c r="X183" s="36">
        <f t="shared" ref="X183" si="1010">SUM(V183/W183)</f>
        <v>0.16344478216818636</v>
      </c>
      <c r="Y183" s="26">
        <f t="shared" ref="Y183" si="1011">V183/100</f>
        <v>0.80659999999999965</v>
      </c>
      <c r="Z183" s="27">
        <f t="shared" ref="Z183" si="1012">V183*100</f>
        <v>8065.9999999999964</v>
      </c>
      <c r="AA183" s="32" t="s">
        <v>61</v>
      </c>
      <c r="AE183" s="33">
        <f t="shared" ref="AE183" si="1013">MAX(AS183, AH183, BK183)</f>
        <v>2.9</v>
      </c>
      <c r="AH183" s="33">
        <v>1.85</v>
      </c>
      <c r="AR183" s="32" t="s">
        <v>57</v>
      </c>
      <c r="AS183" s="33">
        <v>2.9</v>
      </c>
      <c r="BG183" s="33">
        <f t="shared" si="249"/>
        <v>2.125</v>
      </c>
      <c r="BH183" s="33">
        <f t="shared" si="290"/>
        <v>1.782</v>
      </c>
      <c r="BK183" s="33">
        <v>2.2000000000000002</v>
      </c>
      <c r="BM183" s="32">
        <v>105</v>
      </c>
      <c r="BN183" s="32">
        <v>50</v>
      </c>
      <c r="BO183" s="44">
        <f t="shared" si="687"/>
        <v>0.47619047619047616</v>
      </c>
      <c r="BP183" s="33">
        <f t="shared" si="649"/>
        <v>6.75</v>
      </c>
      <c r="BQ183" s="33" t="s">
        <v>594</v>
      </c>
      <c r="BR183" s="33"/>
      <c r="BS183" s="33"/>
      <c r="BT183" s="32" t="s">
        <v>548</v>
      </c>
      <c r="BU183" s="32" t="s">
        <v>353</v>
      </c>
      <c r="BV183" s="32">
        <v>1600</v>
      </c>
      <c r="BW183" s="32" t="s">
        <v>353</v>
      </c>
      <c r="BX183" s="32" t="s">
        <v>486</v>
      </c>
      <c r="BY183" s="32">
        <v>7</v>
      </c>
      <c r="BZ183" s="33" t="str">
        <f t="shared" si="303"/>
        <v>0.00</v>
      </c>
      <c r="CA183" s="33">
        <f t="shared" ref="CA183" si="1014">-$L183+BZ183</f>
        <v>-2.5</v>
      </c>
      <c r="CB183" s="33">
        <f t="shared" ref="CB183" si="1015">CB182+CA183</f>
        <v>70.549999999999969</v>
      </c>
      <c r="CC183" s="58">
        <f t="shared" si="638"/>
        <v>0.14295845997973652</v>
      </c>
      <c r="CD183" s="33" t="str">
        <f t="shared" si="950"/>
        <v>0.00</v>
      </c>
      <c r="CE183" s="33">
        <f t="shared" ref="CE183" si="1016">-$L183+CD183</f>
        <v>-2.5</v>
      </c>
      <c r="CF183" s="33">
        <f t="shared" ref="CF183" si="1017">CF182+CE183</f>
        <v>63.909999999999982</v>
      </c>
      <c r="CG183" s="33" t="str">
        <f t="shared" si="848"/>
        <v>0.00</v>
      </c>
      <c r="CH183" s="33">
        <f t="shared" ref="CH183" si="1018">CM183</f>
        <v>-2.5</v>
      </c>
      <c r="CI183" s="33">
        <f t="shared" ref="CI183" si="1019">CI182+CH183</f>
        <v>65.058399999999963</v>
      </c>
      <c r="CJ183" s="33">
        <f t="shared" si="643"/>
        <v>-2.5</v>
      </c>
      <c r="CK183" s="33">
        <f t="shared" si="644"/>
        <v>-2.5</v>
      </c>
      <c r="CL183" s="33">
        <f t="shared" ref="CL183" si="1020">IF(CK183&gt;0, CK183*0.92, CK183)</f>
        <v>-2.5</v>
      </c>
      <c r="CM183" s="33">
        <f t="shared" si="646"/>
        <v>-2.5</v>
      </c>
      <c r="CN183" s="33"/>
      <c r="CO183" s="33"/>
      <c r="CP183" s="58">
        <f t="shared" si="648"/>
        <v>0.13183059777102324</v>
      </c>
    </row>
    <row r="184" spans="1:94" x14ac:dyDescent="0.2">
      <c r="A184" s="30">
        <v>46116</v>
      </c>
      <c r="B184" s="32" t="s">
        <v>67</v>
      </c>
      <c r="C184" s="32" t="s">
        <v>533</v>
      </c>
      <c r="D184" s="32" t="s">
        <v>65</v>
      </c>
      <c r="E184" s="33">
        <v>4.3499999999999996</v>
      </c>
      <c r="F184" s="33" t="s">
        <v>59</v>
      </c>
      <c r="G184" s="33" t="s">
        <v>60</v>
      </c>
      <c r="H184" s="32" t="s">
        <v>69</v>
      </c>
      <c r="I184" s="32">
        <v>8</v>
      </c>
      <c r="J184" s="32">
        <v>7</v>
      </c>
      <c r="K184" s="40" t="s">
        <v>419</v>
      </c>
      <c r="L184" s="33">
        <v>2</v>
      </c>
      <c r="M184" s="35" t="s">
        <v>543</v>
      </c>
      <c r="N184" s="32" t="s">
        <v>4</v>
      </c>
      <c r="R184" s="33">
        <v>7.5</v>
      </c>
      <c r="S184" s="32">
        <v>2</v>
      </c>
      <c r="T184" s="33" t="str">
        <f t="shared" si="942"/>
        <v>0.00</v>
      </c>
      <c r="U184" s="33">
        <f t="shared" ref="U184" si="1021">-$L184+T184</f>
        <v>-2</v>
      </c>
      <c r="V184" s="25">
        <f t="shared" ref="V184" si="1022">V183+U184</f>
        <v>78.659999999999968</v>
      </c>
      <c r="W184" s="25">
        <f t="shared" ref="W184" si="1023">L184+W183</f>
        <v>495.5</v>
      </c>
      <c r="X184" s="36">
        <f t="shared" ref="X184" si="1024">SUM(V184/W184)</f>
        <v>0.1587487386478304</v>
      </c>
      <c r="Y184" s="26">
        <f t="shared" ref="Y184" si="1025">V184/100</f>
        <v>0.78659999999999963</v>
      </c>
      <c r="Z184" s="27">
        <f t="shared" ref="Z184" si="1026">V184*100</f>
        <v>7865.9999999999964</v>
      </c>
      <c r="AA184" s="32" t="s">
        <v>61</v>
      </c>
      <c r="AE184" s="33">
        <f t="shared" ref="AE184" si="1027">MAX(AS184, AH184, BK184)</f>
        <v>15.5</v>
      </c>
      <c r="AH184" s="33">
        <v>15.5</v>
      </c>
      <c r="AR184" s="32" t="s">
        <v>57</v>
      </c>
      <c r="AS184" s="33">
        <v>7.5</v>
      </c>
      <c r="BG184" s="33">
        <f t="shared" si="249"/>
        <v>29</v>
      </c>
      <c r="BH184" s="33">
        <f t="shared" si="290"/>
        <v>14.34</v>
      </c>
      <c r="BK184" s="33">
        <v>11.1</v>
      </c>
      <c r="BM184" s="32">
        <v>106</v>
      </c>
      <c r="BN184" s="32">
        <v>50</v>
      </c>
      <c r="BO184" s="44">
        <f t="shared" si="687"/>
        <v>0.47169811320754718</v>
      </c>
      <c r="BP184" s="33">
        <f t="shared" si="649"/>
        <v>15</v>
      </c>
      <c r="BQ184" s="33" t="s">
        <v>599</v>
      </c>
      <c r="BR184" s="33"/>
      <c r="BS184" s="33" t="s">
        <v>327</v>
      </c>
      <c r="BT184" s="32" t="s">
        <v>544</v>
      </c>
      <c r="BU184" s="32" t="s">
        <v>239</v>
      </c>
      <c r="BV184" s="32">
        <v>1600</v>
      </c>
      <c r="BW184" s="32" t="s">
        <v>459</v>
      </c>
      <c r="BX184" s="32" t="s">
        <v>607</v>
      </c>
      <c r="BY184" s="32">
        <v>16</v>
      </c>
      <c r="BZ184" s="33" t="str">
        <f t="shared" si="303"/>
        <v>0.00</v>
      </c>
      <c r="CA184" s="33">
        <f t="shared" ref="CA184:CA185" si="1028">-$L184+BZ184</f>
        <v>-2</v>
      </c>
      <c r="CB184" s="33">
        <f t="shared" ref="CB184:CB185" si="1029">CB183+CA184</f>
        <v>68.549999999999969</v>
      </c>
      <c r="CC184" s="58">
        <f t="shared" si="638"/>
        <v>0.13834510595358218</v>
      </c>
      <c r="CD184" s="33" t="str">
        <f t="shared" si="950"/>
        <v>0.00</v>
      </c>
      <c r="CE184" s="33">
        <f t="shared" ref="CE184:CE185" si="1030">-$L184+CD184</f>
        <v>-2</v>
      </c>
      <c r="CF184" s="33">
        <f t="shared" ref="CF184:CF185" si="1031">CF183+CE184</f>
        <v>61.909999999999982</v>
      </c>
      <c r="CG184" s="33" t="str">
        <f t="shared" si="848"/>
        <v>0.00</v>
      </c>
      <c r="CH184" s="33">
        <f t="shared" ref="CH184:CH185" si="1032">CM184</f>
        <v>-2</v>
      </c>
      <c r="CI184" s="33">
        <f t="shared" ref="CI184:CI185" si="1033">CI183+CH184</f>
        <v>63.058399999999963</v>
      </c>
      <c r="CJ184" s="33">
        <f t="shared" si="643"/>
        <v>-2</v>
      </c>
      <c r="CK184" s="33">
        <f t="shared" si="644"/>
        <v>-2.5</v>
      </c>
      <c r="CL184" s="33">
        <f t="shared" ref="CL184:CL185" si="1034">IF(CK184&gt;0, CK184*0.92, CK184)</f>
        <v>-2.5</v>
      </c>
      <c r="CM184" s="33">
        <f t="shared" si="646"/>
        <v>-2</v>
      </c>
      <c r="CN184" s="33"/>
      <c r="CO184" s="33"/>
      <c r="CP184" s="58">
        <f t="shared" si="648"/>
        <v>0.12726215943491415</v>
      </c>
    </row>
    <row r="185" spans="1:94" x14ac:dyDescent="0.2">
      <c r="A185" s="30">
        <v>46116</v>
      </c>
      <c r="B185" s="32" t="s">
        <v>67</v>
      </c>
      <c r="C185" s="32" t="s">
        <v>533</v>
      </c>
      <c r="D185" s="32" t="s">
        <v>65</v>
      </c>
      <c r="E185" s="33">
        <v>4.3499999999999996</v>
      </c>
      <c r="F185" s="33" t="s">
        <v>59</v>
      </c>
      <c r="G185" s="33" t="s">
        <v>60</v>
      </c>
      <c r="H185" s="32" t="s">
        <v>69</v>
      </c>
      <c r="I185" s="32">
        <v>8</v>
      </c>
      <c r="J185" s="32">
        <v>8</v>
      </c>
      <c r="K185" s="32" t="s">
        <v>541</v>
      </c>
      <c r="L185" s="33">
        <v>0.5</v>
      </c>
      <c r="M185" s="35" t="s">
        <v>543</v>
      </c>
      <c r="N185" s="32" t="s">
        <v>4</v>
      </c>
      <c r="R185" s="33">
        <v>23.85</v>
      </c>
      <c r="S185" s="32" t="s">
        <v>62</v>
      </c>
      <c r="T185" s="33" t="str">
        <f t="shared" si="942"/>
        <v>0.00</v>
      </c>
      <c r="U185" s="33">
        <f t="shared" ref="U185" si="1035">-$L185+T185</f>
        <v>-0.5</v>
      </c>
      <c r="V185" s="25">
        <f t="shared" ref="V185" si="1036">V184+U185</f>
        <v>78.159999999999968</v>
      </c>
      <c r="W185" s="25">
        <f t="shared" ref="W185" si="1037">L185+W184</f>
        <v>496</v>
      </c>
      <c r="X185" s="36">
        <f t="shared" ref="X185" si="1038">SUM(V185/W185)</f>
        <v>0.15758064516129025</v>
      </c>
      <c r="Y185" s="26">
        <f t="shared" ref="Y185" si="1039">V185/100</f>
        <v>0.78159999999999963</v>
      </c>
      <c r="Z185" s="27">
        <f t="shared" ref="Z185" si="1040">V185*100</f>
        <v>7815.9999999999964</v>
      </c>
      <c r="AA185" s="32" t="s">
        <v>61</v>
      </c>
      <c r="AE185" s="33">
        <f t="shared" ref="AE185" si="1041">MAX(AS185, AH185, BK185)</f>
        <v>23.85</v>
      </c>
      <c r="AH185" s="33">
        <v>19.45</v>
      </c>
      <c r="AR185" s="32" t="s">
        <v>48</v>
      </c>
      <c r="BG185" s="33">
        <f t="shared" si="249"/>
        <v>9.2249999999999996</v>
      </c>
      <c r="BH185" s="33">
        <f t="shared" si="290"/>
        <v>17.974</v>
      </c>
      <c r="BK185" s="33">
        <v>23.85</v>
      </c>
      <c r="BM185" s="32">
        <v>106</v>
      </c>
      <c r="BN185" s="32">
        <v>50</v>
      </c>
      <c r="BO185" s="44">
        <f t="shared" si="687"/>
        <v>0.47169811320754718</v>
      </c>
      <c r="BP185" s="33">
        <f t="shared" si="649"/>
        <v>11.925000000000001</v>
      </c>
      <c r="BQ185" s="33" t="s">
        <v>599</v>
      </c>
      <c r="BR185" s="33"/>
      <c r="BS185" s="33" t="s">
        <v>328</v>
      </c>
      <c r="BT185" s="32" t="s">
        <v>544</v>
      </c>
      <c r="BU185" s="32" t="s">
        <v>239</v>
      </c>
      <c r="BV185" s="32">
        <v>1600</v>
      </c>
      <c r="BW185" s="32" t="s">
        <v>459</v>
      </c>
      <c r="BX185" s="32" t="s">
        <v>607</v>
      </c>
      <c r="BY185" s="32">
        <v>16</v>
      </c>
      <c r="BZ185" s="33" t="str">
        <f t="shared" si="303"/>
        <v>0.00</v>
      </c>
      <c r="CA185" s="33">
        <f t="shared" si="1028"/>
        <v>-0.5</v>
      </c>
      <c r="CB185" s="33">
        <f t="shared" si="1029"/>
        <v>68.049999999999969</v>
      </c>
      <c r="CC185" s="58">
        <f t="shared" si="638"/>
        <v>0.13719758064516122</v>
      </c>
      <c r="CD185" s="33" t="str">
        <f t="shared" si="950"/>
        <v>0.00</v>
      </c>
      <c r="CE185" s="33">
        <f t="shared" si="1030"/>
        <v>-0.5</v>
      </c>
      <c r="CF185" s="33">
        <f t="shared" si="1031"/>
        <v>61.409999999999982</v>
      </c>
      <c r="CG185" s="33" t="str">
        <f t="shared" si="848"/>
        <v>0.00</v>
      </c>
      <c r="CH185" s="33">
        <f t="shared" si="1032"/>
        <v>-0.5</v>
      </c>
      <c r="CI185" s="33">
        <f t="shared" si="1033"/>
        <v>62.558399999999963</v>
      </c>
      <c r="CJ185" s="33">
        <f t="shared" si="643"/>
        <v>-0.5</v>
      </c>
      <c r="CK185" s="33">
        <f t="shared" si="644"/>
        <v>-2.5</v>
      </c>
      <c r="CL185" s="33">
        <f t="shared" si="1034"/>
        <v>-2.5</v>
      </c>
      <c r="CM185" s="33">
        <f t="shared" si="646"/>
        <v>-0.5</v>
      </c>
      <c r="CN185" s="33"/>
      <c r="CO185" s="33"/>
      <c r="CP185" s="58">
        <f t="shared" si="648"/>
        <v>0.12612580645161284</v>
      </c>
    </row>
    <row r="186" spans="1:94" x14ac:dyDescent="0.2">
      <c r="A186" s="30">
        <v>46116</v>
      </c>
      <c r="B186" s="32" t="s">
        <v>67</v>
      </c>
      <c r="C186" s="32" t="s">
        <v>581</v>
      </c>
      <c r="D186" s="32" t="s">
        <v>65</v>
      </c>
      <c r="E186" s="33">
        <v>5.07</v>
      </c>
      <c r="F186" s="33" t="s">
        <v>59</v>
      </c>
      <c r="G186" s="33" t="s">
        <v>60</v>
      </c>
      <c r="H186" s="32" t="s">
        <v>582</v>
      </c>
      <c r="I186" s="32">
        <v>8</v>
      </c>
      <c r="J186" s="32">
        <v>9</v>
      </c>
      <c r="K186" s="32" t="s">
        <v>583</v>
      </c>
      <c r="L186" s="33">
        <v>2</v>
      </c>
      <c r="M186" s="35" t="s">
        <v>586</v>
      </c>
      <c r="N186" s="32" t="s">
        <v>4</v>
      </c>
      <c r="R186" s="33">
        <v>2.8</v>
      </c>
      <c r="S186" s="32" t="s">
        <v>62</v>
      </c>
      <c r="T186" s="33" t="str">
        <f t="shared" si="942"/>
        <v>0.00</v>
      </c>
      <c r="U186" s="33">
        <f t="shared" ref="U186:U188" si="1042">-$L186+T186</f>
        <v>-2</v>
      </c>
      <c r="V186" s="25">
        <f t="shared" ref="V186:V188" si="1043">V185+U186</f>
        <v>76.159999999999968</v>
      </c>
      <c r="W186" s="25">
        <f t="shared" ref="W186:W188" si="1044">L186+W185</f>
        <v>498</v>
      </c>
      <c r="X186" s="36">
        <f t="shared" ref="X186:X188" si="1045">SUM(V186/W186)</f>
        <v>0.15293172690763046</v>
      </c>
      <c r="Y186" s="26">
        <f t="shared" ref="Y186:Y188" si="1046">V186/100</f>
        <v>0.76159999999999972</v>
      </c>
      <c r="Z186" s="27">
        <f t="shared" ref="Z186:Z188" si="1047">V186*100</f>
        <v>7615.9999999999964</v>
      </c>
      <c r="AA186" s="32" t="s">
        <v>61</v>
      </c>
      <c r="AE186" s="33">
        <f t="shared" ref="AE186:AE188" si="1048">MAX(AS186, AH186, BK186)</f>
        <v>2.88</v>
      </c>
      <c r="AH186" s="33">
        <v>2.88</v>
      </c>
      <c r="AR186" s="32" t="s">
        <v>48</v>
      </c>
      <c r="BG186" s="33">
        <f t="shared" si="249"/>
        <v>3.76</v>
      </c>
      <c r="BH186" s="33">
        <f t="shared" si="290"/>
        <v>2.7296</v>
      </c>
      <c r="BK186" s="33">
        <v>2.8</v>
      </c>
      <c r="BM186" s="32">
        <v>107</v>
      </c>
      <c r="BN186" s="32">
        <v>50</v>
      </c>
      <c r="BO186" s="44">
        <f t="shared" si="687"/>
        <v>0.46728971962616822</v>
      </c>
      <c r="BP186" s="33">
        <f t="shared" si="649"/>
        <v>5.6</v>
      </c>
      <c r="BQ186" s="33" t="s">
        <v>592</v>
      </c>
      <c r="BR186" s="33"/>
      <c r="BS186" s="33" t="s">
        <v>327</v>
      </c>
      <c r="BT186" s="32" t="s">
        <v>587</v>
      </c>
      <c r="BU186" s="32" t="s">
        <v>241</v>
      </c>
      <c r="BV186" s="32">
        <v>1100</v>
      </c>
      <c r="BW186" s="32" t="s">
        <v>487</v>
      </c>
      <c r="BX186" s="32" t="s">
        <v>460</v>
      </c>
      <c r="BY186" s="32">
        <v>13</v>
      </c>
      <c r="BZ186" s="33" t="str">
        <f t="shared" si="303"/>
        <v>0.00</v>
      </c>
      <c r="CA186" s="33">
        <f t="shared" ref="CA186:CA188" si="1049">-$L186+BZ186</f>
        <v>-2</v>
      </c>
      <c r="CB186" s="33">
        <f t="shared" ref="CB186:CB188" si="1050">CB185+CA186</f>
        <v>66.049999999999969</v>
      </c>
      <c r="CC186" s="58">
        <f t="shared" si="638"/>
        <v>0.13263052208835335</v>
      </c>
      <c r="CD186" s="33" t="str">
        <f t="shared" si="950"/>
        <v>0.00</v>
      </c>
      <c r="CE186" s="33">
        <f t="shared" ref="CE186:CE188" si="1051">-$L186+CD186</f>
        <v>-2</v>
      </c>
      <c r="CF186" s="33">
        <f t="shared" ref="CF186:CF188" si="1052">CF185+CE186</f>
        <v>59.409999999999982</v>
      </c>
      <c r="CG186" s="33" t="str">
        <f t="shared" si="848"/>
        <v>0.00</v>
      </c>
      <c r="CH186" s="33">
        <f t="shared" ref="CH186:CH188" si="1053">CM186</f>
        <v>-2</v>
      </c>
      <c r="CI186" s="33">
        <f t="shared" ref="CI186:CI188" si="1054">CI185+CH186</f>
        <v>60.558399999999963</v>
      </c>
      <c r="CJ186" s="33">
        <f t="shared" si="643"/>
        <v>-2</v>
      </c>
      <c r="CK186" s="33">
        <f t="shared" si="644"/>
        <v>-5</v>
      </c>
      <c r="CL186" s="33">
        <f t="shared" ref="CL186:CL188" si="1055">IF(CK186&gt;0, CK186*0.92, CK186)</f>
        <v>-5</v>
      </c>
      <c r="CM186" s="33">
        <f t="shared" si="646"/>
        <v>-2</v>
      </c>
      <c r="CN186" s="33"/>
      <c r="CO186" s="33"/>
      <c r="CP186" s="58">
        <f t="shared" si="648"/>
        <v>0.12160321285140555</v>
      </c>
    </row>
    <row r="187" spans="1:94" x14ac:dyDescent="0.2">
      <c r="A187" s="30">
        <v>46116</v>
      </c>
      <c r="B187" s="32" t="s">
        <v>67</v>
      </c>
      <c r="C187" s="32" t="s">
        <v>581</v>
      </c>
      <c r="D187" s="32" t="s">
        <v>65</v>
      </c>
      <c r="E187" s="33">
        <v>5.07</v>
      </c>
      <c r="F187" s="33" t="s">
        <v>59</v>
      </c>
      <c r="G187" s="33" t="s">
        <v>60</v>
      </c>
      <c r="H187" s="32" t="s">
        <v>582</v>
      </c>
      <c r="I187" s="32">
        <v>8</v>
      </c>
      <c r="J187" s="32">
        <v>11</v>
      </c>
      <c r="K187" s="32" t="s">
        <v>584</v>
      </c>
      <c r="L187" s="33">
        <v>1.5</v>
      </c>
      <c r="M187" s="35" t="s">
        <v>586</v>
      </c>
      <c r="N187" s="32" t="s">
        <v>4</v>
      </c>
      <c r="R187" s="33">
        <v>17</v>
      </c>
      <c r="S187" s="32" t="s">
        <v>62</v>
      </c>
      <c r="T187" s="33" t="str">
        <f t="shared" si="942"/>
        <v>0.00</v>
      </c>
      <c r="U187" s="33">
        <f t="shared" si="1042"/>
        <v>-1.5</v>
      </c>
      <c r="V187" s="25">
        <f t="shared" si="1043"/>
        <v>74.659999999999968</v>
      </c>
      <c r="W187" s="25">
        <f t="shared" si="1044"/>
        <v>499.5</v>
      </c>
      <c r="X187" s="36">
        <f t="shared" si="1045"/>
        <v>0.1494694694694694</v>
      </c>
      <c r="Y187" s="26">
        <f t="shared" si="1046"/>
        <v>0.74659999999999971</v>
      </c>
      <c r="Z187" s="27">
        <f t="shared" si="1047"/>
        <v>7465.9999999999964</v>
      </c>
      <c r="AA187" s="32" t="s">
        <v>61</v>
      </c>
      <c r="AE187" s="33">
        <f t="shared" si="1048"/>
        <v>18.7</v>
      </c>
      <c r="AH187" s="33">
        <v>18.7</v>
      </c>
      <c r="AR187" s="32" t="s">
        <v>503</v>
      </c>
      <c r="BG187" s="33">
        <f t="shared" si="249"/>
        <v>26.549999999999997</v>
      </c>
      <c r="BH187" s="33">
        <f t="shared" si="290"/>
        <v>17.283999999999999</v>
      </c>
      <c r="BK187" s="33">
        <v>17</v>
      </c>
      <c r="BM187" s="32">
        <v>107</v>
      </c>
      <c r="BN187" s="32">
        <v>50</v>
      </c>
      <c r="BO187" s="44">
        <f t="shared" si="687"/>
        <v>0.46728971962616822</v>
      </c>
      <c r="BP187" s="33">
        <f t="shared" si="649"/>
        <v>25.5</v>
      </c>
      <c r="BQ187" s="33" t="s">
        <v>592</v>
      </c>
      <c r="BR187" s="33"/>
      <c r="BS187" s="33" t="s">
        <v>328</v>
      </c>
      <c r="BT187" s="32" t="s">
        <v>587</v>
      </c>
      <c r="BU187" s="32" t="s">
        <v>241</v>
      </c>
      <c r="BV187" s="32">
        <v>1100</v>
      </c>
      <c r="BW187" s="32" t="s">
        <v>487</v>
      </c>
      <c r="BX187" s="32" t="s">
        <v>460</v>
      </c>
      <c r="BY187" s="32">
        <v>13</v>
      </c>
      <c r="BZ187" s="33" t="str">
        <f t="shared" si="303"/>
        <v>0.00</v>
      </c>
      <c r="CA187" s="33">
        <f t="shared" si="1049"/>
        <v>-1.5</v>
      </c>
      <c r="CB187" s="33">
        <f t="shared" si="1050"/>
        <v>64.549999999999969</v>
      </c>
      <c r="CC187" s="58">
        <f t="shared" si="638"/>
        <v>0.12922922922922916</v>
      </c>
      <c r="CD187" s="33" t="str">
        <f t="shared" si="950"/>
        <v>0.00</v>
      </c>
      <c r="CE187" s="33">
        <f t="shared" si="1051"/>
        <v>-1.5</v>
      </c>
      <c r="CF187" s="33">
        <f t="shared" si="1052"/>
        <v>57.909999999999982</v>
      </c>
      <c r="CG187" s="33" t="str">
        <f t="shared" si="848"/>
        <v>0.00</v>
      </c>
      <c r="CH187" s="33">
        <f t="shared" si="1053"/>
        <v>-1.5</v>
      </c>
      <c r="CI187" s="33">
        <f t="shared" si="1054"/>
        <v>59.058399999999963</v>
      </c>
      <c r="CJ187" s="33">
        <f t="shared" si="643"/>
        <v>-1.5</v>
      </c>
      <c r="CK187" s="33">
        <f t="shared" si="644"/>
        <v>-5</v>
      </c>
      <c r="CL187" s="33">
        <f t="shared" si="1055"/>
        <v>-5</v>
      </c>
      <c r="CM187" s="33">
        <f t="shared" si="646"/>
        <v>-1.5</v>
      </c>
      <c r="CN187" s="33"/>
      <c r="CO187" s="33"/>
      <c r="CP187" s="58">
        <f t="shared" si="648"/>
        <v>0.11823503503503496</v>
      </c>
    </row>
    <row r="188" spans="1:94" x14ac:dyDescent="0.2">
      <c r="A188" s="30">
        <v>46116</v>
      </c>
      <c r="B188" s="32" t="s">
        <v>67</v>
      </c>
      <c r="C188" s="32" t="s">
        <v>581</v>
      </c>
      <c r="D188" s="32" t="s">
        <v>65</v>
      </c>
      <c r="E188" s="33">
        <v>5.07</v>
      </c>
      <c r="F188" s="33" t="s">
        <v>59</v>
      </c>
      <c r="G188" s="33" t="s">
        <v>60</v>
      </c>
      <c r="H188" s="32" t="s">
        <v>582</v>
      </c>
      <c r="I188" s="32">
        <v>8</v>
      </c>
      <c r="J188" s="32">
        <v>12</v>
      </c>
      <c r="K188" s="41" t="s">
        <v>585</v>
      </c>
      <c r="L188" s="33">
        <v>1.5</v>
      </c>
      <c r="M188" s="35" t="s">
        <v>586</v>
      </c>
      <c r="N188" s="32" t="s">
        <v>4</v>
      </c>
      <c r="R188" s="33">
        <v>17</v>
      </c>
      <c r="S188" s="32">
        <v>4</v>
      </c>
      <c r="T188" s="33" t="str">
        <f t="shared" si="942"/>
        <v>0.00</v>
      </c>
      <c r="U188" s="33">
        <f t="shared" si="1042"/>
        <v>-1.5</v>
      </c>
      <c r="V188" s="25">
        <f t="shared" si="1043"/>
        <v>73.159999999999968</v>
      </c>
      <c r="W188" s="25">
        <f t="shared" si="1044"/>
        <v>501</v>
      </c>
      <c r="X188" s="36">
        <f t="shared" si="1045"/>
        <v>0.14602794411177639</v>
      </c>
      <c r="Y188" s="26">
        <f t="shared" si="1046"/>
        <v>0.73159999999999969</v>
      </c>
      <c r="Z188" s="27">
        <f t="shared" si="1047"/>
        <v>7315.9999999999964</v>
      </c>
      <c r="AA188" s="32" t="s">
        <v>61</v>
      </c>
      <c r="AE188" s="33">
        <f t="shared" si="1048"/>
        <v>20.53</v>
      </c>
      <c r="AH188" s="33">
        <v>20.53</v>
      </c>
      <c r="AR188" s="32" t="s">
        <v>503</v>
      </c>
      <c r="BG188" s="33">
        <f t="shared" si="249"/>
        <v>29.295000000000002</v>
      </c>
      <c r="BH188" s="33">
        <f t="shared" si="290"/>
        <v>18.967600000000001</v>
      </c>
      <c r="BK188" s="33">
        <v>16</v>
      </c>
      <c r="BM188" s="32">
        <v>107</v>
      </c>
      <c r="BN188" s="32">
        <v>50</v>
      </c>
      <c r="BO188" s="44">
        <f t="shared" si="687"/>
        <v>0.46728971962616822</v>
      </c>
      <c r="BP188" s="33">
        <f t="shared" si="649"/>
        <v>25.5</v>
      </c>
      <c r="BQ188" s="33" t="s">
        <v>592</v>
      </c>
      <c r="BR188" s="33"/>
      <c r="BS188" s="33" t="s">
        <v>328</v>
      </c>
      <c r="BT188" s="32" t="s">
        <v>587</v>
      </c>
      <c r="BU188" s="32" t="s">
        <v>241</v>
      </c>
      <c r="BV188" s="32">
        <v>1100</v>
      </c>
      <c r="BW188" s="32" t="s">
        <v>487</v>
      </c>
      <c r="BX188" s="32" t="s">
        <v>460</v>
      </c>
      <c r="BY188" s="32">
        <v>13</v>
      </c>
      <c r="BZ188" s="33" t="str">
        <f t="shared" si="303"/>
        <v>0.00</v>
      </c>
      <c r="CA188" s="33">
        <f t="shared" si="1049"/>
        <v>-1.5</v>
      </c>
      <c r="CB188" s="33">
        <f t="shared" si="1050"/>
        <v>63.049999999999969</v>
      </c>
      <c r="CC188" s="58">
        <f t="shared" si="638"/>
        <v>0.12584830339321351</v>
      </c>
      <c r="CD188" s="33" t="str">
        <f t="shared" si="950"/>
        <v>0.00</v>
      </c>
      <c r="CE188" s="33">
        <f t="shared" si="1051"/>
        <v>-1.5</v>
      </c>
      <c r="CF188" s="33">
        <f t="shared" si="1052"/>
        <v>56.409999999999982</v>
      </c>
      <c r="CG188" s="33" t="str">
        <f t="shared" si="848"/>
        <v>0.00</v>
      </c>
      <c r="CH188" s="33">
        <f t="shared" si="1053"/>
        <v>-1.5</v>
      </c>
      <c r="CI188" s="33">
        <f t="shared" si="1054"/>
        <v>57.558399999999963</v>
      </c>
      <c r="CJ188" s="33">
        <f t="shared" si="643"/>
        <v>-1.5</v>
      </c>
      <c r="CK188" s="33">
        <f t="shared" si="644"/>
        <v>-5</v>
      </c>
      <c r="CL188" s="33">
        <f t="shared" si="1055"/>
        <v>-5</v>
      </c>
      <c r="CM188" s="33">
        <f t="shared" si="646"/>
        <v>-1.5</v>
      </c>
      <c r="CN188" s="33"/>
      <c r="CO188" s="33"/>
      <c r="CP188" s="58">
        <f t="shared" si="648"/>
        <v>0.11488702594810372</v>
      </c>
    </row>
    <row r="189" spans="1:94" x14ac:dyDescent="0.2">
      <c r="A189" s="30">
        <v>46116</v>
      </c>
      <c r="B189" s="32" t="s">
        <v>67</v>
      </c>
      <c r="C189" s="32" t="s">
        <v>533</v>
      </c>
      <c r="D189" s="32" t="s">
        <v>65</v>
      </c>
      <c r="E189" s="33">
        <v>5.15</v>
      </c>
      <c r="F189" s="33" t="s">
        <v>59</v>
      </c>
      <c r="G189" s="33" t="s">
        <v>60</v>
      </c>
      <c r="H189" s="32" t="s">
        <v>69</v>
      </c>
      <c r="I189" s="32">
        <v>9</v>
      </c>
      <c r="J189" s="32">
        <v>5</v>
      </c>
      <c r="K189" s="34" t="s">
        <v>549</v>
      </c>
      <c r="L189" s="33">
        <v>2.5</v>
      </c>
      <c r="M189" s="35" t="s">
        <v>551</v>
      </c>
      <c r="N189" s="32" t="s">
        <v>4</v>
      </c>
      <c r="R189" s="33">
        <v>5</v>
      </c>
      <c r="S189" s="32">
        <v>3</v>
      </c>
      <c r="T189" s="33" t="str">
        <f t="shared" si="942"/>
        <v>0.00</v>
      </c>
      <c r="U189" s="33">
        <f t="shared" ref="U189:U190" si="1056">-$L189+T189</f>
        <v>-2.5</v>
      </c>
      <c r="V189" s="25">
        <f t="shared" ref="V189:V190" si="1057">V188+U189</f>
        <v>70.659999999999968</v>
      </c>
      <c r="W189" s="25">
        <f t="shared" ref="W189:W190" si="1058">L189+W188</f>
        <v>503.5</v>
      </c>
      <c r="X189" s="36">
        <f t="shared" ref="X189:X190" si="1059">SUM(V189/W189)</f>
        <v>0.1403376365441906</v>
      </c>
      <c r="Y189" s="26">
        <f t="shared" ref="Y189:Y190" si="1060">V189/100</f>
        <v>0.70659999999999967</v>
      </c>
      <c r="Z189" s="27">
        <f t="shared" ref="Z189:Z190" si="1061">V189*100</f>
        <v>7065.9999999999964</v>
      </c>
      <c r="AA189" s="32" t="s">
        <v>61</v>
      </c>
      <c r="AE189" s="33">
        <f t="shared" ref="AE189:AE191" si="1062">MAX(AS189, AH189, BK189)</f>
        <v>5</v>
      </c>
      <c r="AH189" s="33">
        <v>5</v>
      </c>
      <c r="AR189" s="32" t="s">
        <v>503</v>
      </c>
      <c r="BG189" s="33">
        <f t="shared" si="249"/>
        <v>10</v>
      </c>
      <c r="BH189" s="33">
        <f t="shared" si="290"/>
        <v>4.68</v>
      </c>
      <c r="BK189" s="33">
        <v>4.5999999999999996</v>
      </c>
      <c r="BM189" s="32">
        <v>108</v>
      </c>
      <c r="BN189" s="32">
        <v>50</v>
      </c>
      <c r="BO189" s="44">
        <f t="shared" si="687"/>
        <v>0.46296296296296297</v>
      </c>
      <c r="BP189" s="33">
        <f t="shared" si="649"/>
        <v>12.5</v>
      </c>
      <c r="BQ189" s="33" t="s">
        <v>595</v>
      </c>
      <c r="BR189" s="33"/>
      <c r="BS189" s="33" t="s">
        <v>335</v>
      </c>
      <c r="BT189" s="32" t="s">
        <v>552</v>
      </c>
      <c r="BU189" s="32" t="s">
        <v>239</v>
      </c>
      <c r="BV189" s="32">
        <v>2400</v>
      </c>
      <c r="BW189" s="32" t="s">
        <v>459</v>
      </c>
      <c r="BX189" s="32" t="s">
        <v>607</v>
      </c>
      <c r="BY189" s="32">
        <v>13</v>
      </c>
      <c r="BZ189" s="33" t="str">
        <f t="shared" si="303"/>
        <v>0.00</v>
      </c>
      <c r="CA189" s="33">
        <f t="shared" ref="CA189:CA190" si="1063">-$L189+BZ189</f>
        <v>-2.5</v>
      </c>
      <c r="CB189" s="33">
        <f t="shared" ref="CB189:CB190" si="1064">CB188+CA189</f>
        <v>60.549999999999969</v>
      </c>
      <c r="CC189" s="58">
        <f t="shared" si="638"/>
        <v>0.12025819265143986</v>
      </c>
      <c r="CD189" s="33" t="str">
        <f t="shared" si="950"/>
        <v>0.00</v>
      </c>
      <c r="CE189" s="33">
        <f t="shared" ref="CE189:CE190" si="1065">-$L189+CD189</f>
        <v>-2.5</v>
      </c>
      <c r="CF189" s="33">
        <f t="shared" ref="CF189:CF190" si="1066">CF188+CE189</f>
        <v>53.909999999999982</v>
      </c>
      <c r="CG189" s="33" t="str">
        <f t="shared" si="848"/>
        <v>0.00</v>
      </c>
      <c r="CH189" s="33">
        <f t="shared" ref="CH189:CH190" si="1067">CM189</f>
        <v>-2.5</v>
      </c>
      <c r="CI189" s="33">
        <f t="shared" ref="CI189:CI190" si="1068">CI188+CH189</f>
        <v>55.058399999999963</v>
      </c>
      <c r="CJ189" s="33">
        <f t="shared" si="643"/>
        <v>-2.5</v>
      </c>
      <c r="CK189" s="33">
        <f t="shared" si="644"/>
        <v>8.2749999999999986</v>
      </c>
      <c r="CL189" s="33">
        <f t="shared" ref="CL189:CL190" si="1069">IF(CK189&gt;0, CK189*0.92, CK189)</f>
        <v>7.6129999999999987</v>
      </c>
      <c r="CM189" s="33">
        <f t="shared" si="646"/>
        <v>-2.5</v>
      </c>
      <c r="CN189" s="33"/>
      <c r="CO189" s="33"/>
      <c r="CP189" s="58">
        <f t="shared" si="648"/>
        <v>0.1093513406156901</v>
      </c>
    </row>
    <row r="190" spans="1:94" x14ac:dyDescent="0.2">
      <c r="A190" s="30">
        <v>46116</v>
      </c>
      <c r="B190" s="32" t="s">
        <v>67</v>
      </c>
      <c r="C190" s="32" t="s">
        <v>533</v>
      </c>
      <c r="D190" s="32" t="s">
        <v>65</v>
      </c>
      <c r="E190" s="33">
        <v>5.15</v>
      </c>
      <c r="F190" s="33" t="s">
        <v>59</v>
      </c>
      <c r="G190" s="33" t="s">
        <v>60</v>
      </c>
      <c r="H190" s="32" t="s">
        <v>69</v>
      </c>
      <c r="I190" s="32">
        <v>9</v>
      </c>
      <c r="J190" s="32">
        <v>3</v>
      </c>
      <c r="K190" s="39" t="s">
        <v>550</v>
      </c>
      <c r="L190" s="33">
        <v>2.5</v>
      </c>
      <c r="M190" s="35" t="s">
        <v>551</v>
      </c>
      <c r="N190" s="32" t="s">
        <v>4</v>
      </c>
      <c r="R190" s="33">
        <v>4.4000000000000004</v>
      </c>
      <c r="S190" s="32">
        <v>1</v>
      </c>
      <c r="T190" s="33">
        <f t="shared" si="942"/>
        <v>11</v>
      </c>
      <c r="U190" s="33">
        <f t="shared" si="1056"/>
        <v>8.5</v>
      </c>
      <c r="V190" s="25">
        <f t="shared" si="1057"/>
        <v>79.159999999999968</v>
      </c>
      <c r="W190" s="25">
        <f t="shared" si="1058"/>
        <v>506</v>
      </c>
      <c r="X190" s="36">
        <f t="shared" si="1059"/>
        <v>0.15644268774703551</v>
      </c>
      <c r="Y190" s="26">
        <f t="shared" si="1060"/>
        <v>0.79159999999999964</v>
      </c>
      <c r="Z190" s="27">
        <f t="shared" si="1061"/>
        <v>7915.9999999999964</v>
      </c>
      <c r="AA190" s="32" t="s">
        <v>63</v>
      </c>
      <c r="AE190" s="33">
        <f t="shared" si="1062"/>
        <v>5.31</v>
      </c>
      <c r="AH190" s="33">
        <v>5.31</v>
      </c>
      <c r="AR190" s="32" t="s">
        <v>503</v>
      </c>
      <c r="BG190" s="33">
        <f t="shared" si="249"/>
        <v>10.774999999999999</v>
      </c>
      <c r="BH190" s="33">
        <f t="shared" si="290"/>
        <v>4.9651999999999994</v>
      </c>
      <c r="BK190" s="33">
        <v>4.8499999999999996</v>
      </c>
      <c r="BM190" s="32">
        <v>108</v>
      </c>
      <c r="BN190" s="32">
        <v>51</v>
      </c>
      <c r="BO190" s="44">
        <f t="shared" si="687"/>
        <v>0.47222222222222221</v>
      </c>
      <c r="BP190" s="33">
        <f t="shared" si="649"/>
        <v>11</v>
      </c>
      <c r="BQ190" s="33" t="s">
        <v>595</v>
      </c>
      <c r="BR190" s="33"/>
      <c r="BS190" s="33" t="s">
        <v>335</v>
      </c>
      <c r="BT190" s="32" t="s">
        <v>552</v>
      </c>
      <c r="BU190" s="32" t="s">
        <v>239</v>
      </c>
      <c r="BV190" s="32">
        <v>2400</v>
      </c>
      <c r="BW190" s="32" t="s">
        <v>459</v>
      </c>
      <c r="BX190" s="32" t="s">
        <v>607</v>
      </c>
      <c r="BY190" s="32">
        <v>13</v>
      </c>
      <c r="BZ190" s="33">
        <f t="shared" si="303"/>
        <v>12.13</v>
      </c>
      <c r="CA190" s="33">
        <f t="shared" si="1063"/>
        <v>9.6300000000000008</v>
      </c>
      <c r="CB190" s="33">
        <f t="shared" si="1064"/>
        <v>70.179999999999964</v>
      </c>
      <c r="CC190" s="58">
        <f t="shared" si="638"/>
        <v>0.13869565217391297</v>
      </c>
      <c r="CD190" s="33">
        <f t="shared" si="950"/>
        <v>12.41</v>
      </c>
      <c r="CE190" s="33">
        <f t="shared" si="1065"/>
        <v>9.91</v>
      </c>
      <c r="CF190" s="33">
        <f t="shared" si="1066"/>
        <v>63.819999999999979</v>
      </c>
      <c r="CG190" s="33">
        <f t="shared" si="848"/>
        <v>12.41</v>
      </c>
      <c r="CH190" s="33">
        <f t="shared" si="1067"/>
        <v>10.113</v>
      </c>
      <c r="CI190" s="33">
        <f t="shared" si="1068"/>
        <v>65.171399999999963</v>
      </c>
      <c r="CJ190" s="33">
        <f t="shared" si="643"/>
        <v>10.774999999999999</v>
      </c>
      <c r="CK190" s="33">
        <f t="shared" si="644"/>
        <v>8.2749999999999986</v>
      </c>
      <c r="CL190" s="33">
        <f t="shared" si="1069"/>
        <v>7.6129999999999987</v>
      </c>
      <c r="CM190" s="33">
        <f t="shared" si="646"/>
        <v>10.113</v>
      </c>
      <c r="CN190" s="33"/>
      <c r="CO190" s="33"/>
      <c r="CP190" s="58">
        <f t="shared" si="648"/>
        <v>0.12879723320158096</v>
      </c>
    </row>
    <row r="191" spans="1:94" x14ac:dyDescent="0.2">
      <c r="A191" s="30">
        <v>46116</v>
      </c>
      <c r="B191" s="32" t="s">
        <v>67</v>
      </c>
      <c r="C191" s="32" t="s">
        <v>553</v>
      </c>
      <c r="D191" s="32" t="s">
        <v>65</v>
      </c>
      <c r="E191" s="33">
        <v>6.35</v>
      </c>
      <c r="F191" s="33" t="s">
        <v>59</v>
      </c>
      <c r="G191" s="33" t="s">
        <v>60</v>
      </c>
      <c r="H191" s="32" t="s">
        <v>77</v>
      </c>
      <c r="I191" s="32">
        <v>7</v>
      </c>
      <c r="J191" s="32">
        <v>1</v>
      </c>
      <c r="K191" s="39" t="s">
        <v>554</v>
      </c>
      <c r="L191" s="33">
        <v>4.5</v>
      </c>
      <c r="M191" s="35" t="s">
        <v>556</v>
      </c>
      <c r="N191" s="32" t="s">
        <v>4</v>
      </c>
      <c r="R191" s="33">
        <v>2.2999999999999998</v>
      </c>
      <c r="S191" s="32">
        <v>1</v>
      </c>
      <c r="T191" s="33">
        <f t="shared" si="942"/>
        <v>10.35</v>
      </c>
      <c r="U191" s="33">
        <f t="shared" ref="U191" si="1070">-$L191+T191</f>
        <v>5.85</v>
      </c>
      <c r="V191" s="25">
        <f t="shared" ref="V191" si="1071">V190+U191</f>
        <v>85.009999999999962</v>
      </c>
      <c r="W191" s="25">
        <f t="shared" ref="W191" si="1072">L191+W190</f>
        <v>510.5</v>
      </c>
      <c r="X191" s="36">
        <f t="shared" ref="X191" si="1073">SUM(V191/W191)</f>
        <v>0.16652301665034272</v>
      </c>
      <c r="Y191" s="26">
        <f t="shared" ref="Y191" si="1074">V191/100</f>
        <v>0.85009999999999963</v>
      </c>
      <c r="Z191" s="27">
        <f t="shared" ref="Z191" si="1075">V191*100</f>
        <v>8500.9999999999964</v>
      </c>
      <c r="AA191" s="32" t="s">
        <v>63</v>
      </c>
      <c r="AE191" s="33">
        <f t="shared" si="1062"/>
        <v>2.42</v>
      </c>
      <c r="AH191" s="33">
        <v>2.42</v>
      </c>
      <c r="AR191" s="32" t="s">
        <v>57</v>
      </c>
      <c r="AS191" s="33">
        <v>2.2999999999999998</v>
      </c>
      <c r="BG191" s="33">
        <f t="shared" si="249"/>
        <v>6.3900000000000006</v>
      </c>
      <c r="BH191" s="33">
        <f t="shared" si="290"/>
        <v>2.3064</v>
      </c>
      <c r="BK191" s="33">
        <v>2.2000000000000002</v>
      </c>
      <c r="BM191" s="32">
        <v>109</v>
      </c>
      <c r="BN191" s="32">
        <v>52</v>
      </c>
      <c r="BO191" s="44">
        <f t="shared" si="687"/>
        <v>0.47706422018348627</v>
      </c>
      <c r="BP191" s="33">
        <f t="shared" si="649"/>
        <v>10.35</v>
      </c>
      <c r="BQ191" s="33" t="s">
        <v>595</v>
      </c>
      <c r="BR191" s="33"/>
      <c r="BS191" s="33" t="s">
        <v>327</v>
      </c>
      <c r="BT191" s="32" t="s">
        <v>557</v>
      </c>
      <c r="BU191" s="32" t="s">
        <v>241</v>
      </c>
      <c r="BV191" s="32">
        <v>1100</v>
      </c>
      <c r="BW191" s="32" t="s">
        <v>490</v>
      </c>
      <c r="BX191" s="32" t="s">
        <v>460</v>
      </c>
      <c r="BY191" s="32">
        <v>10</v>
      </c>
      <c r="BZ191" s="33">
        <f t="shared" si="303"/>
        <v>9.9</v>
      </c>
      <c r="CA191" s="33">
        <f t="shared" ref="CA191:CA192" si="1076">-$L191+BZ191</f>
        <v>5.4</v>
      </c>
      <c r="CB191" s="33">
        <f t="shared" ref="CB191:CB192" si="1077">CB190+CA191</f>
        <v>75.57999999999997</v>
      </c>
      <c r="CC191" s="58">
        <f t="shared" si="638"/>
        <v>0.14805093046033294</v>
      </c>
      <c r="CD191" s="33">
        <f t="shared" si="950"/>
        <v>10.38</v>
      </c>
      <c r="CE191" s="33">
        <f t="shared" ref="CE191:CE192" si="1078">-$L191+CD191</f>
        <v>5.8800000000000008</v>
      </c>
      <c r="CF191" s="33">
        <f t="shared" ref="CF191:CF192" si="1079">CF190+CE191</f>
        <v>69.699999999999974</v>
      </c>
      <c r="CG191" s="33">
        <f t="shared" si="848"/>
        <v>10.38</v>
      </c>
      <c r="CH191" s="33">
        <f t="shared" ref="CH191:CH192" si="1080">CM191</f>
        <v>5.9188000000000001</v>
      </c>
      <c r="CI191" s="33">
        <f t="shared" ref="CI191:CI192" si="1081">CI190+CH191</f>
        <v>71.090199999999967</v>
      </c>
      <c r="CJ191" s="33">
        <f t="shared" si="643"/>
        <v>6.39</v>
      </c>
      <c r="CK191" s="33">
        <f t="shared" si="644"/>
        <v>5.89</v>
      </c>
      <c r="CL191" s="33">
        <f t="shared" ref="CL191:CL192" si="1082">IF(CK191&gt;0, CK191*0.92, CK191)</f>
        <v>5.4188000000000001</v>
      </c>
      <c r="CM191" s="33">
        <f t="shared" si="646"/>
        <v>5.9188000000000001</v>
      </c>
      <c r="CN191" s="33"/>
      <c r="CO191" s="33"/>
      <c r="CP191" s="58">
        <f t="shared" si="648"/>
        <v>0.13925602350636623</v>
      </c>
    </row>
    <row r="192" spans="1:94" x14ac:dyDescent="0.2">
      <c r="A192" s="30">
        <v>46116</v>
      </c>
      <c r="B192" s="32" t="s">
        <v>67</v>
      </c>
      <c r="C192" s="32" t="s">
        <v>553</v>
      </c>
      <c r="D192" s="32" t="s">
        <v>65</v>
      </c>
      <c r="E192" s="33">
        <v>6.35</v>
      </c>
      <c r="F192" s="33" t="s">
        <v>59</v>
      </c>
      <c r="G192" s="33" t="s">
        <v>60</v>
      </c>
      <c r="H192" s="32" t="s">
        <v>77</v>
      </c>
      <c r="I192" s="32">
        <v>7</v>
      </c>
      <c r="J192" s="32">
        <v>4</v>
      </c>
      <c r="K192" s="41" t="s">
        <v>555</v>
      </c>
      <c r="L192" s="33">
        <v>0.5</v>
      </c>
      <c r="M192" s="35" t="s">
        <v>556</v>
      </c>
      <c r="N192" s="32" t="s">
        <v>4</v>
      </c>
      <c r="R192" s="33">
        <v>7.5</v>
      </c>
      <c r="S192" s="32">
        <v>4</v>
      </c>
      <c r="T192" s="33" t="str">
        <f t="shared" si="942"/>
        <v>0.00</v>
      </c>
      <c r="U192" s="33">
        <f t="shared" ref="U192" si="1083">-$L192+T192</f>
        <v>-0.5</v>
      </c>
      <c r="V192" s="25">
        <f t="shared" ref="V192" si="1084">V191+U192</f>
        <v>84.509999999999962</v>
      </c>
      <c r="W192" s="25">
        <f t="shared" ref="W192" si="1085">L192+W191</f>
        <v>511</v>
      </c>
      <c r="X192" s="36">
        <f t="shared" ref="X192" si="1086">SUM(V192/W192)</f>
        <v>0.16538160469667312</v>
      </c>
      <c r="Y192" s="26">
        <f t="shared" ref="Y192" si="1087">V192/100</f>
        <v>0.84509999999999963</v>
      </c>
      <c r="Z192" s="27">
        <f t="shared" ref="Z192" si="1088">V192*100</f>
        <v>8450.9999999999964</v>
      </c>
      <c r="AA192" s="32" t="s">
        <v>61</v>
      </c>
      <c r="AE192" s="33">
        <f t="shared" ref="AE192" si="1089">MAX(AS192, AH192, BK192)</f>
        <v>7.5</v>
      </c>
      <c r="AH192" s="33">
        <v>7.32</v>
      </c>
      <c r="AR192" s="32" t="s">
        <v>57</v>
      </c>
      <c r="AS192" s="33">
        <v>7.5</v>
      </c>
      <c r="BG192" s="33">
        <f t="shared" si="249"/>
        <v>3.16</v>
      </c>
      <c r="BH192" s="33">
        <f t="shared" si="290"/>
        <v>6.8144000000000009</v>
      </c>
      <c r="BK192" s="33">
        <v>7.1</v>
      </c>
      <c r="BM192" s="32">
        <v>109</v>
      </c>
      <c r="BN192" s="32">
        <v>52</v>
      </c>
      <c r="BO192" s="44">
        <f t="shared" si="687"/>
        <v>0.47706422018348627</v>
      </c>
      <c r="BP192" s="33">
        <f t="shared" si="649"/>
        <v>3.75</v>
      </c>
      <c r="BQ192" s="33" t="s">
        <v>595</v>
      </c>
      <c r="BR192" s="33"/>
      <c r="BS192" s="33" t="s">
        <v>328</v>
      </c>
      <c r="BT192" s="32" t="s">
        <v>557</v>
      </c>
      <c r="BU192" s="32" t="s">
        <v>241</v>
      </c>
      <c r="BV192" s="32">
        <v>1100</v>
      </c>
      <c r="BW192" s="32" t="s">
        <v>490</v>
      </c>
      <c r="BX192" s="32" t="s">
        <v>460</v>
      </c>
      <c r="BY192" s="32">
        <v>10</v>
      </c>
      <c r="BZ192" s="33" t="str">
        <f t="shared" si="303"/>
        <v>0.00</v>
      </c>
      <c r="CA192" s="33">
        <f t="shared" si="1076"/>
        <v>-0.5</v>
      </c>
      <c r="CB192" s="33">
        <f t="shared" si="1077"/>
        <v>75.07999999999997</v>
      </c>
      <c r="CC192" s="58">
        <f t="shared" si="638"/>
        <v>0.14692759295499017</v>
      </c>
      <c r="CD192" s="33" t="str">
        <f t="shared" si="950"/>
        <v>0.00</v>
      </c>
      <c r="CE192" s="33">
        <f t="shared" si="1078"/>
        <v>-0.5</v>
      </c>
      <c r="CF192" s="33">
        <f t="shared" si="1079"/>
        <v>69.199999999999974</v>
      </c>
      <c r="CG192" s="33" t="str">
        <f t="shared" si="848"/>
        <v>0.00</v>
      </c>
      <c r="CH192" s="33">
        <f t="shared" si="1080"/>
        <v>-0.5</v>
      </c>
      <c r="CI192" s="33">
        <f t="shared" si="1081"/>
        <v>70.590199999999967</v>
      </c>
      <c r="CJ192" s="33">
        <f t="shared" si="643"/>
        <v>-0.5</v>
      </c>
      <c r="CK192" s="33">
        <f t="shared" si="644"/>
        <v>5.89</v>
      </c>
      <c r="CL192" s="33">
        <f t="shared" si="1082"/>
        <v>5.4188000000000001</v>
      </c>
      <c r="CM192" s="33">
        <f t="shared" si="646"/>
        <v>-0.5</v>
      </c>
      <c r="CN192" s="33"/>
      <c r="CO192" s="33"/>
      <c r="CP192" s="58">
        <f t="shared" si="648"/>
        <v>0.13814129158512714</v>
      </c>
    </row>
    <row r="193" spans="1:94" x14ac:dyDescent="0.2">
      <c r="A193" s="30">
        <v>46116</v>
      </c>
      <c r="B193" s="32" t="s">
        <v>67</v>
      </c>
      <c r="C193" s="32" t="s">
        <v>545</v>
      </c>
      <c r="D193" s="32" t="s">
        <v>65</v>
      </c>
      <c r="E193" s="33">
        <v>7.1</v>
      </c>
      <c r="F193" s="33" t="s">
        <v>59</v>
      </c>
      <c r="G193" s="33" t="s">
        <v>60</v>
      </c>
      <c r="H193" s="32" t="s">
        <v>77</v>
      </c>
      <c r="I193" s="32">
        <v>8</v>
      </c>
      <c r="J193" s="32">
        <v>2</v>
      </c>
      <c r="K193" s="39" t="s">
        <v>562</v>
      </c>
      <c r="L193" s="33">
        <v>4.5</v>
      </c>
      <c r="M193" s="35" t="s">
        <v>564</v>
      </c>
      <c r="N193" s="32" t="s">
        <v>4</v>
      </c>
      <c r="R193" s="33">
        <v>1.5</v>
      </c>
      <c r="S193" s="32">
        <v>1</v>
      </c>
      <c r="T193" s="33">
        <f t="shared" si="942"/>
        <v>6.75</v>
      </c>
      <c r="U193" s="33">
        <f t="shared" ref="U193:U194" si="1090">-$L193+T193</f>
        <v>2.25</v>
      </c>
      <c r="V193" s="25">
        <f t="shared" ref="V193:V194" si="1091">V192+U193</f>
        <v>86.759999999999962</v>
      </c>
      <c r="W193" s="25">
        <f t="shared" ref="W193:W194" si="1092">L193+W192</f>
        <v>515.5</v>
      </c>
      <c r="X193" s="36">
        <f t="shared" ref="X193:X194" si="1093">SUM(V193/W193)</f>
        <v>0.16830261881668276</v>
      </c>
      <c r="Y193" s="26">
        <f t="shared" ref="Y193:Y194" si="1094">V193/100</f>
        <v>0.86759999999999959</v>
      </c>
      <c r="Z193" s="27">
        <f t="shared" ref="Z193:Z195" si="1095">V193*100</f>
        <v>8675.9999999999964</v>
      </c>
      <c r="AA193" s="32" t="s">
        <v>63</v>
      </c>
      <c r="AE193" s="33">
        <f t="shared" ref="AE193:AE199" si="1096">MAX(AS193, AH193, BK193)</f>
        <v>1.55</v>
      </c>
      <c r="AH193" s="33">
        <v>1.55</v>
      </c>
      <c r="AR193" s="32" t="s">
        <v>48</v>
      </c>
      <c r="BG193" s="33">
        <f t="shared" si="249"/>
        <v>2.4750000000000005</v>
      </c>
      <c r="BH193" s="33">
        <f t="shared" si="290"/>
        <v>1.5060000000000002</v>
      </c>
      <c r="BK193" s="33">
        <v>1.5</v>
      </c>
      <c r="BM193" s="32">
        <v>110</v>
      </c>
      <c r="BN193" s="32">
        <v>53</v>
      </c>
      <c r="BO193" s="44">
        <f t="shared" si="687"/>
        <v>0.48181818181818181</v>
      </c>
      <c r="BP193" s="33">
        <f t="shared" si="649"/>
        <v>6.75</v>
      </c>
      <c r="BQ193" s="33" t="s">
        <v>595</v>
      </c>
      <c r="BR193" s="33"/>
      <c r="BS193" s="33" t="s">
        <v>327</v>
      </c>
      <c r="BT193" s="32" t="s">
        <v>588</v>
      </c>
      <c r="BU193" s="32" t="s">
        <v>243</v>
      </c>
      <c r="BV193" s="32">
        <v>1100</v>
      </c>
      <c r="BW193" s="32" t="s">
        <v>490</v>
      </c>
      <c r="BX193" s="32" t="s">
        <v>460</v>
      </c>
      <c r="BY193" s="32">
        <v>14</v>
      </c>
      <c r="BZ193" s="33">
        <f t="shared" si="303"/>
        <v>6.75</v>
      </c>
      <c r="CA193" s="33">
        <f t="shared" ref="CA193:CA199" si="1097">-$L193+BZ193</f>
        <v>2.25</v>
      </c>
      <c r="CB193" s="33">
        <f t="shared" ref="CB193:CB194" si="1098">CB192+CA193</f>
        <v>77.32999999999997</v>
      </c>
      <c r="CC193" s="58">
        <f t="shared" si="638"/>
        <v>0.15000969932104746</v>
      </c>
      <c r="CD193" s="33">
        <f t="shared" si="950"/>
        <v>6.78</v>
      </c>
      <c r="CE193" s="33">
        <f t="shared" ref="CE193:CE194" si="1099">-$L193+CD193</f>
        <v>2.2800000000000002</v>
      </c>
      <c r="CF193" s="33">
        <f t="shared" ref="CF193:CF194" si="1100">CF192+CE193</f>
        <v>71.479999999999976</v>
      </c>
      <c r="CG193" s="33">
        <f t="shared" si="848"/>
        <v>6.78</v>
      </c>
      <c r="CH193" s="33">
        <f t="shared" ref="CH193:CH194" si="1101">CM193</f>
        <v>2.3170000000000002</v>
      </c>
      <c r="CI193" s="33">
        <f t="shared" ref="CI193:CI194" si="1102">CI192+CH193</f>
        <v>72.90719999999996</v>
      </c>
      <c r="CJ193" s="33">
        <f t="shared" si="643"/>
        <v>2.4750000000000001</v>
      </c>
      <c r="CK193" s="33">
        <f t="shared" si="644"/>
        <v>1.9750000000000001</v>
      </c>
      <c r="CL193" s="33">
        <f t="shared" ref="CL193:CL194" si="1103">IF(CK193&gt;0, CK193*0.92, CK193)</f>
        <v>1.8170000000000002</v>
      </c>
      <c r="CM193" s="33">
        <f t="shared" si="646"/>
        <v>2.3170000000000002</v>
      </c>
      <c r="CN193" s="33"/>
      <c r="CO193" s="33"/>
      <c r="CP193" s="58">
        <f t="shared" si="648"/>
        <v>0.14143006789524726</v>
      </c>
    </row>
    <row r="194" spans="1:94" x14ac:dyDescent="0.2">
      <c r="A194" s="30">
        <v>46116</v>
      </c>
      <c r="B194" s="32" t="s">
        <v>67</v>
      </c>
      <c r="C194" s="32" t="s">
        <v>545</v>
      </c>
      <c r="D194" s="32" t="s">
        <v>65</v>
      </c>
      <c r="E194" s="33">
        <v>7.1</v>
      </c>
      <c r="F194" s="33" t="s">
        <v>59</v>
      </c>
      <c r="G194" s="33" t="s">
        <v>60</v>
      </c>
      <c r="H194" s="32" t="s">
        <v>77</v>
      </c>
      <c r="I194" s="32">
        <v>8</v>
      </c>
      <c r="J194" s="32">
        <v>5</v>
      </c>
      <c r="K194" s="32" t="s">
        <v>563</v>
      </c>
      <c r="L194" s="33">
        <v>0.5</v>
      </c>
      <c r="M194" s="35" t="s">
        <v>564</v>
      </c>
      <c r="N194" s="32" t="s">
        <v>4</v>
      </c>
      <c r="R194" s="33">
        <v>17</v>
      </c>
      <c r="S194" s="32" t="s">
        <v>62</v>
      </c>
      <c r="T194" s="33" t="str">
        <f t="shared" si="942"/>
        <v>0.00</v>
      </c>
      <c r="U194" s="33">
        <f t="shared" si="1090"/>
        <v>-0.5</v>
      </c>
      <c r="V194" s="25">
        <f t="shared" si="1091"/>
        <v>86.259999999999962</v>
      </c>
      <c r="W194" s="25">
        <f t="shared" si="1092"/>
        <v>516</v>
      </c>
      <c r="X194" s="36">
        <f t="shared" si="1093"/>
        <v>0.16717054263565884</v>
      </c>
      <c r="Y194" s="26">
        <f t="shared" si="1094"/>
        <v>0.86259999999999959</v>
      </c>
      <c r="Z194" s="27">
        <f t="shared" si="1095"/>
        <v>8625.9999999999964</v>
      </c>
      <c r="AA194" s="32" t="s">
        <v>61</v>
      </c>
      <c r="AE194" s="33">
        <f t="shared" si="1096"/>
        <v>18.5</v>
      </c>
      <c r="AH194" s="33">
        <v>18.5</v>
      </c>
      <c r="AR194" s="32" t="s">
        <v>57</v>
      </c>
      <c r="AS194" s="33">
        <v>17</v>
      </c>
      <c r="BG194" s="33">
        <f t="shared" si="249"/>
        <v>8.75</v>
      </c>
      <c r="BH194" s="33">
        <f t="shared" si="290"/>
        <v>17.100000000000001</v>
      </c>
      <c r="BK194" s="33">
        <v>14.5</v>
      </c>
      <c r="BM194" s="32">
        <v>110</v>
      </c>
      <c r="BN194" s="32">
        <v>53</v>
      </c>
      <c r="BO194" s="44">
        <f t="shared" si="687"/>
        <v>0.48181818181818181</v>
      </c>
      <c r="BP194" s="33">
        <f t="shared" si="649"/>
        <v>8.5</v>
      </c>
      <c r="BQ194" s="33" t="s">
        <v>595</v>
      </c>
      <c r="BR194" s="33"/>
      <c r="BS194" s="33" t="s">
        <v>328</v>
      </c>
      <c r="BT194" s="32" t="s">
        <v>588</v>
      </c>
      <c r="BU194" s="32" t="s">
        <v>243</v>
      </c>
      <c r="BV194" s="32">
        <v>1100</v>
      </c>
      <c r="BW194" s="32" t="s">
        <v>490</v>
      </c>
      <c r="BX194" s="32" t="s">
        <v>460</v>
      </c>
      <c r="BY194" s="32">
        <v>14</v>
      </c>
      <c r="BZ194" s="33" t="str">
        <f t="shared" si="303"/>
        <v>0.00</v>
      </c>
      <c r="CA194" s="33">
        <f t="shared" si="1097"/>
        <v>-0.5</v>
      </c>
      <c r="CB194" s="33">
        <f t="shared" si="1098"/>
        <v>76.82999999999997</v>
      </c>
      <c r="CC194" s="58">
        <f t="shared" si="638"/>
        <v>0.14889534883720926</v>
      </c>
      <c r="CD194" s="33" t="str">
        <f t="shared" si="950"/>
        <v>0.00</v>
      </c>
      <c r="CE194" s="33">
        <f t="shared" si="1099"/>
        <v>-0.5</v>
      </c>
      <c r="CF194" s="33">
        <f t="shared" si="1100"/>
        <v>70.979999999999976</v>
      </c>
      <c r="CG194" s="33" t="str">
        <f t="shared" si="848"/>
        <v>0.00</v>
      </c>
      <c r="CH194" s="33">
        <f t="shared" si="1101"/>
        <v>-0.5</v>
      </c>
      <c r="CI194" s="33">
        <f t="shared" si="1102"/>
        <v>72.40719999999996</v>
      </c>
      <c r="CJ194" s="33">
        <f t="shared" si="643"/>
        <v>-0.5</v>
      </c>
      <c r="CK194" s="33">
        <f t="shared" si="644"/>
        <v>1.9750000000000001</v>
      </c>
      <c r="CL194" s="33">
        <f t="shared" si="1103"/>
        <v>1.8170000000000002</v>
      </c>
      <c r="CM194" s="33">
        <f t="shared" si="646"/>
        <v>-0.5</v>
      </c>
      <c r="CN194" s="33"/>
      <c r="CO194" s="33"/>
      <c r="CP194" s="58">
        <f t="shared" si="648"/>
        <v>0.14032403100775187</v>
      </c>
    </row>
    <row r="195" spans="1:94" x14ac:dyDescent="0.2">
      <c r="A195" s="30">
        <v>46123</v>
      </c>
      <c r="B195" s="32" t="s">
        <v>67</v>
      </c>
      <c r="C195" s="32" t="s">
        <v>608</v>
      </c>
      <c r="D195" s="32" t="s">
        <v>65</v>
      </c>
      <c r="E195" s="33">
        <v>11.45</v>
      </c>
      <c r="F195" s="33" t="s">
        <v>59</v>
      </c>
      <c r="G195" s="33" t="s">
        <v>60</v>
      </c>
      <c r="H195" s="32" t="s">
        <v>69</v>
      </c>
      <c r="I195" s="32">
        <v>1</v>
      </c>
      <c r="J195" s="32">
        <v>1</v>
      </c>
      <c r="K195" s="32" t="s">
        <v>609</v>
      </c>
      <c r="L195" s="33">
        <v>4</v>
      </c>
      <c r="M195" s="35" t="s">
        <v>610</v>
      </c>
      <c r="N195" s="32" t="s">
        <v>4</v>
      </c>
      <c r="R195" s="33">
        <v>4.2</v>
      </c>
      <c r="S195" s="32" t="s">
        <v>62</v>
      </c>
      <c r="T195" s="33" t="str">
        <f t="shared" si="942"/>
        <v>0.00</v>
      </c>
      <c r="U195" s="33">
        <f t="shared" ref="U195" si="1104">-$L195+T195</f>
        <v>-4</v>
      </c>
      <c r="V195" s="25">
        <f t="shared" ref="V195" si="1105">V194+U195</f>
        <v>82.259999999999962</v>
      </c>
      <c r="W195" s="25">
        <f t="shared" ref="W195" si="1106">L195+W194</f>
        <v>520</v>
      </c>
      <c r="X195" s="36">
        <f t="shared" ref="X195" si="1107">SUM(V195/W195)</f>
        <v>0.15819230769230763</v>
      </c>
      <c r="Y195" s="26">
        <f t="shared" ref="Y195" si="1108">V195/100</f>
        <v>0.82259999999999966</v>
      </c>
      <c r="Z195" s="27">
        <f t="shared" si="1095"/>
        <v>8225.9999999999964</v>
      </c>
      <c r="AA195" s="32" t="s">
        <v>61</v>
      </c>
      <c r="AE195" s="33">
        <f t="shared" si="1096"/>
        <v>4.2</v>
      </c>
      <c r="AH195" s="33">
        <v>3.97</v>
      </c>
      <c r="AR195" s="32" t="s">
        <v>57</v>
      </c>
      <c r="AS195" s="33">
        <v>4.2</v>
      </c>
      <c r="BG195" s="33">
        <f t="shared" si="249"/>
        <v>11.88</v>
      </c>
      <c r="BH195" s="33">
        <f t="shared" si="290"/>
        <v>3.7324000000000002</v>
      </c>
      <c r="BK195" s="33">
        <v>3.6</v>
      </c>
      <c r="BM195" s="32">
        <v>111</v>
      </c>
      <c r="BN195" s="32">
        <v>53</v>
      </c>
      <c r="BO195" s="44">
        <f t="shared" si="687"/>
        <v>0.47747747747747749</v>
      </c>
      <c r="BP195" s="33">
        <f t="shared" si="649"/>
        <v>16.8</v>
      </c>
      <c r="BQ195" s="33" t="s">
        <v>595</v>
      </c>
      <c r="BS195" s="33" t="s">
        <v>327</v>
      </c>
      <c r="BT195" s="32" t="s">
        <v>635</v>
      </c>
      <c r="BU195" s="32" t="s">
        <v>241</v>
      </c>
      <c r="BV195" s="32">
        <v>1600</v>
      </c>
      <c r="BW195" s="32" t="s">
        <v>459</v>
      </c>
      <c r="BX195" s="32" t="s">
        <v>460</v>
      </c>
      <c r="BY195" s="32">
        <v>11</v>
      </c>
      <c r="BZ195" s="33" t="str">
        <f t="shared" si="303"/>
        <v>0.00</v>
      </c>
      <c r="CA195" s="33">
        <f t="shared" si="1097"/>
        <v>-4</v>
      </c>
      <c r="CB195" s="33">
        <f t="shared" ref="CB195:CB209" si="1109">CB194+CA195</f>
        <v>72.82999999999997</v>
      </c>
      <c r="CC195" s="58">
        <f t="shared" ref="CC195:CC224" si="1110">CB195/W195</f>
        <v>0.14005769230769224</v>
      </c>
      <c r="CD195" s="33" t="str">
        <f t="shared" si="950"/>
        <v>0.00</v>
      </c>
      <c r="CE195" s="33">
        <f t="shared" ref="CE195:CE209" si="1111">-$L195+CD195</f>
        <v>-4</v>
      </c>
      <c r="CF195" s="33">
        <f t="shared" ref="CF195:CF209" si="1112">CF194+CE195</f>
        <v>66.979999999999976</v>
      </c>
      <c r="CG195" s="33" t="str">
        <f t="shared" si="848"/>
        <v>0.00</v>
      </c>
      <c r="CH195" s="33">
        <f t="shared" ref="CH195:CH209" si="1113">CM195</f>
        <v>-4</v>
      </c>
      <c r="CI195" s="33">
        <f t="shared" ref="CI195:CI209" si="1114">CI194+CH195</f>
        <v>68.40719999999996</v>
      </c>
      <c r="CJ195" s="33">
        <f t="shared" ref="CJ195:CJ224" si="1115">IF(AA195="W",
   L195*(AH195-1),
   -L195
)</f>
        <v>-4</v>
      </c>
      <c r="CK195" s="33">
        <f t="shared" ref="CK195:CK258" si="1116">SUMIFS(
  $CJ:$CJ,
  $A:$A,$A195,
  $H:$H,$H195,
  $I:$I,$I195
)</f>
        <v>2</v>
      </c>
      <c r="CL195" s="33">
        <f t="shared" ref="CL195:CL209" si="1117">IF(CK195&gt;0, CK195*0.92, CK195)</f>
        <v>1.84</v>
      </c>
      <c r="CM195" s="33">
        <f t="shared" ref="CM195:CM224" si="1118">IF(
  CK195&gt;0,
  IF(
    AA195="W",
    CJ195 - (CK195 - CL195),
    CJ195
  ),
  CJ195
)</f>
        <v>-4</v>
      </c>
      <c r="CN195" s="33"/>
      <c r="CO195" s="33"/>
      <c r="CP195" s="58">
        <f t="shared" ref="CP195:CP224" si="1119">CI195/W195</f>
        <v>0.13155230769230761</v>
      </c>
    </row>
    <row r="196" spans="1:94" x14ac:dyDescent="0.2">
      <c r="A196" s="30">
        <v>46123</v>
      </c>
      <c r="B196" s="32" t="s">
        <v>67</v>
      </c>
      <c r="C196" s="32" t="s">
        <v>608</v>
      </c>
      <c r="D196" s="32" t="s">
        <v>65</v>
      </c>
      <c r="E196" s="33">
        <v>11.45</v>
      </c>
      <c r="F196" s="33" t="s">
        <v>59</v>
      </c>
      <c r="G196" s="33" t="s">
        <v>60</v>
      </c>
      <c r="H196" s="32" t="s">
        <v>69</v>
      </c>
      <c r="I196" s="32">
        <v>1</v>
      </c>
      <c r="J196" s="32">
        <v>3</v>
      </c>
      <c r="K196" s="39" t="s">
        <v>611</v>
      </c>
      <c r="L196" s="33">
        <v>1</v>
      </c>
      <c r="M196" s="35" t="s">
        <v>610</v>
      </c>
      <c r="N196" s="32" t="s">
        <v>4</v>
      </c>
      <c r="R196" s="33">
        <v>7</v>
      </c>
      <c r="S196" s="32">
        <v>1</v>
      </c>
      <c r="T196" s="33">
        <f t="shared" si="942"/>
        <v>7</v>
      </c>
      <c r="U196" s="33">
        <f t="shared" ref="U196:U197" si="1120">-$L196+T196</f>
        <v>6</v>
      </c>
      <c r="V196" s="25">
        <f t="shared" ref="V196:V197" si="1121">V195+U196</f>
        <v>88.259999999999962</v>
      </c>
      <c r="W196" s="25">
        <f t="shared" ref="W196:W197" si="1122">L196+W195</f>
        <v>521</v>
      </c>
      <c r="X196" s="36">
        <f t="shared" ref="X196:X197" si="1123">SUM(V196/W196)</f>
        <v>0.16940499040307094</v>
      </c>
      <c r="Y196" s="26">
        <f t="shared" ref="Y196:Y197" si="1124">V196/100</f>
        <v>0.88259999999999961</v>
      </c>
      <c r="Z196" s="27">
        <f t="shared" ref="Z196:Z197" si="1125">V196*100</f>
        <v>8825.9999999999964</v>
      </c>
      <c r="AA196" s="32" t="s">
        <v>63</v>
      </c>
      <c r="AE196" s="33">
        <v>7</v>
      </c>
      <c r="AH196" s="33">
        <v>7</v>
      </c>
      <c r="AR196" s="32" t="s">
        <v>57</v>
      </c>
      <c r="AS196" s="33">
        <v>7</v>
      </c>
      <c r="BG196" s="33">
        <f t="shared" si="249"/>
        <v>6</v>
      </c>
      <c r="BH196" s="33">
        <f t="shared" si="290"/>
        <v>6.5200000000000005</v>
      </c>
      <c r="BK196" s="33">
        <v>7.05</v>
      </c>
      <c r="BM196" s="32">
        <v>111</v>
      </c>
      <c r="BN196" s="32">
        <v>54</v>
      </c>
      <c r="BO196" s="44">
        <f t="shared" si="687"/>
        <v>0.48648648648648651</v>
      </c>
      <c r="BP196" s="33">
        <f t="shared" si="649"/>
        <v>7</v>
      </c>
      <c r="BQ196" s="33" t="s">
        <v>595</v>
      </c>
      <c r="BS196" s="33" t="s">
        <v>328</v>
      </c>
      <c r="BT196" s="32" t="s">
        <v>635</v>
      </c>
      <c r="BU196" s="32" t="s">
        <v>241</v>
      </c>
      <c r="BV196" s="32">
        <v>1600</v>
      </c>
      <c r="BW196" s="32" t="s">
        <v>459</v>
      </c>
      <c r="BX196" s="32" t="s">
        <v>460</v>
      </c>
      <c r="BY196" s="32">
        <v>11</v>
      </c>
      <c r="BZ196" s="33">
        <f t="shared" si="303"/>
        <v>7.05</v>
      </c>
      <c r="CA196" s="33">
        <f t="shared" si="1097"/>
        <v>6.05</v>
      </c>
      <c r="CB196" s="33">
        <f t="shared" si="1109"/>
        <v>78.879999999999967</v>
      </c>
      <c r="CC196" s="58">
        <f t="shared" si="1110"/>
        <v>0.15140115163147785</v>
      </c>
      <c r="CD196" s="33">
        <f t="shared" si="950"/>
        <v>6.52</v>
      </c>
      <c r="CE196" s="33">
        <f t="shared" si="1111"/>
        <v>5.52</v>
      </c>
      <c r="CF196" s="33">
        <f t="shared" si="1112"/>
        <v>72.499999999999972</v>
      </c>
      <c r="CG196" s="33">
        <f t="shared" si="848"/>
        <v>6.52</v>
      </c>
      <c r="CH196" s="33">
        <f t="shared" si="1113"/>
        <v>5.84</v>
      </c>
      <c r="CI196" s="33">
        <f t="shared" si="1114"/>
        <v>74.247199999999964</v>
      </c>
      <c r="CJ196" s="33">
        <f t="shared" si="1115"/>
        <v>6</v>
      </c>
      <c r="CK196" s="33">
        <f t="shared" si="1116"/>
        <v>2</v>
      </c>
      <c r="CL196" s="33">
        <f t="shared" si="1117"/>
        <v>1.84</v>
      </c>
      <c r="CM196" s="33">
        <f t="shared" si="1118"/>
        <v>5.84</v>
      </c>
      <c r="CN196" s="33"/>
      <c r="CO196" s="33"/>
      <c r="CP196" s="58">
        <f t="shared" si="1119"/>
        <v>0.14250902111324371</v>
      </c>
    </row>
    <row r="197" spans="1:94" x14ac:dyDescent="0.2">
      <c r="A197" s="30">
        <v>46123</v>
      </c>
      <c r="B197" s="32" t="s">
        <v>67</v>
      </c>
      <c r="C197" s="32" t="s">
        <v>612</v>
      </c>
      <c r="D197" s="32" t="s">
        <v>65</v>
      </c>
      <c r="E197" s="33">
        <v>12.2</v>
      </c>
      <c r="F197" s="33" t="s">
        <v>59</v>
      </c>
      <c r="G197" s="33" t="s">
        <v>60</v>
      </c>
      <c r="H197" s="32" t="s">
        <v>69</v>
      </c>
      <c r="I197" s="32">
        <v>2</v>
      </c>
      <c r="J197" s="32">
        <v>4</v>
      </c>
      <c r="K197" s="34" t="s">
        <v>613</v>
      </c>
      <c r="L197" s="33">
        <v>4</v>
      </c>
      <c r="M197" s="35" t="s">
        <v>615</v>
      </c>
      <c r="N197" s="32" t="s">
        <v>4</v>
      </c>
      <c r="R197" s="33">
        <v>2.82</v>
      </c>
      <c r="S197" s="32">
        <v>3</v>
      </c>
      <c r="T197" s="33" t="str">
        <f t="shared" si="942"/>
        <v>0.00</v>
      </c>
      <c r="U197" s="33">
        <f t="shared" si="1120"/>
        <v>-4</v>
      </c>
      <c r="V197" s="25">
        <f t="shared" si="1121"/>
        <v>84.259999999999962</v>
      </c>
      <c r="W197" s="25">
        <f t="shared" si="1122"/>
        <v>525</v>
      </c>
      <c r="X197" s="36">
        <f t="shared" si="1123"/>
        <v>0.16049523809523802</v>
      </c>
      <c r="Y197" s="26">
        <f t="shared" si="1124"/>
        <v>0.84259999999999957</v>
      </c>
      <c r="Z197" s="27">
        <f t="shared" si="1125"/>
        <v>8425.9999999999964</v>
      </c>
      <c r="AA197" s="32" t="s">
        <v>61</v>
      </c>
      <c r="AE197" s="33">
        <f t="shared" si="1096"/>
        <v>3.1</v>
      </c>
      <c r="AH197" s="33">
        <v>2.02</v>
      </c>
      <c r="AR197" s="32" t="s">
        <v>57</v>
      </c>
      <c r="AS197" s="33">
        <v>3.1</v>
      </c>
      <c r="BG197" s="33">
        <f t="shared" si="249"/>
        <v>4.08</v>
      </c>
      <c r="BH197" s="33">
        <f t="shared" si="290"/>
        <v>1.9384000000000001</v>
      </c>
      <c r="BK197" s="33">
        <v>1.9</v>
      </c>
      <c r="BM197" s="32">
        <v>112</v>
      </c>
      <c r="BN197" s="32">
        <v>54</v>
      </c>
      <c r="BO197" s="44">
        <f t="shared" si="687"/>
        <v>0.48214285714285715</v>
      </c>
      <c r="BP197" s="33">
        <f t="shared" si="649"/>
        <v>11.28</v>
      </c>
      <c r="BQ197" s="33" t="s">
        <v>666</v>
      </c>
      <c r="BS197" s="33" t="s">
        <v>327</v>
      </c>
      <c r="BT197" s="32" t="s">
        <v>639</v>
      </c>
      <c r="BU197" s="32" t="s">
        <v>241</v>
      </c>
      <c r="BV197" s="32">
        <v>1400</v>
      </c>
      <c r="BW197" s="32" t="s">
        <v>459</v>
      </c>
      <c r="BX197" s="32" t="s">
        <v>460</v>
      </c>
      <c r="BY197" s="32">
        <v>10</v>
      </c>
      <c r="BZ197" s="33" t="str">
        <f t="shared" si="303"/>
        <v>0.00</v>
      </c>
      <c r="CA197" s="33">
        <f t="shared" si="1097"/>
        <v>-4</v>
      </c>
      <c r="CB197" s="33">
        <f t="shared" si="1109"/>
        <v>74.879999999999967</v>
      </c>
      <c r="CC197" s="58">
        <f t="shared" si="1110"/>
        <v>0.14262857142857135</v>
      </c>
      <c r="CD197" s="33" t="str">
        <f t="shared" si="950"/>
        <v>0.00</v>
      </c>
      <c r="CE197" s="33">
        <f t="shared" si="1111"/>
        <v>-4</v>
      </c>
      <c r="CF197" s="33">
        <f t="shared" si="1112"/>
        <v>68.499999999999972</v>
      </c>
      <c r="CG197" s="33" t="str">
        <f t="shared" si="848"/>
        <v>0.00</v>
      </c>
      <c r="CH197" s="33">
        <f t="shared" si="1113"/>
        <v>-4</v>
      </c>
      <c r="CI197" s="33">
        <f t="shared" si="1114"/>
        <v>70.247199999999964</v>
      </c>
      <c r="CJ197" s="33">
        <f t="shared" si="1115"/>
        <v>-4</v>
      </c>
      <c r="CK197" s="33">
        <f t="shared" si="1116"/>
        <v>-5</v>
      </c>
      <c r="CL197" s="33">
        <f t="shared" si="1117"/>
        <v>-5</v>
      </c>
      <c r="CM197" s="33">
        <f t="shared" si="1118"/>
        <v>-4</v>
      </c>
      <c r="CN197" s="33"/>
      <c r="CO197" s="33"/>
      <c r="CP197" s="58">
        <f t="shared" si="1119"/>
        <v>0.13380419047619041</v>
      </c>
    </row>
    <row r="198" spans="1:94" x14ac:dyDescent="0.2">
      <c r="A198" s="30">
        <v>46123</v>
      </c>
      <c r="B198" s="32" t="s">
        <v>67</v>
      </c>
      <c r="C198" s="32" t="s">
        <v>612</v>
      </c>
      <c r="D198" s="32" t="s">
        <v>65</v>
      </c>
      <c r="E198" s="33">
        <v>12.2</v>
      </c>
      <c r="F198" s="33" t="s">
        <v>59</v>
      </c>
      <c r="G198" s="33" t="s">
        <v>60</v>
      </c>
      <c r="H198" s="32" t="s">
        <v>69</v>
      </c>
      <c r="I198" s="32">
        <v>2</v>
      </c>
      <c r="J198" s="32">
        <v>9</v>
      </c>
      <c r="K198" s="32" t="s">
        <v>614</v>
      </c>
      <c r="L198" s="33">
        <v>0.5</v>
      </c>
      <c r="M198" s="35" t="s">
        <v>615</v>
      </c>
      <c r="N198" s="32" t="s">
        <v>4</v>
      </c>
      <c r="R198" s="33">
        <v>23.66</v>
      </c>
      <c r="S198" s="32" t="s">
        <v>62</v>
      </c>
      <c r="T198" s="33" t="str">
        <f t="shared" si="942"/>
        <v>0.00</v>
      </c>
      <c r="U198" s="33">
        <f t="shared" ref="U198:U199" si="1126">-$L198+T198</f>
        <v>-0.5</v>
      </c>
      <c r="V198" s="25">
        <f t="shared" ref="V198:V199" si="1127">V197+U198</f>
        <v>83.759999999999962</v>
      </c>
      <c r="W198" s="25">
        <f t="shared" ref="W198:W199" si="1128">L198+W197</f>
        <v>525.5</v>
      </c>
      <c r="X198" s="36">
        <f t="shared" ref="X198:X199" si="1129">SUM(V198/W198)</f>
        <v>0.15939105613701229</v>
      </c>
      <c r="Y198" s="26">
        <f t="shared" ref="Y198:Y199" si="1130">V198/100</f>
        <v>0.83759999999999968</v>
      </c>
      <c r="Z198" s="27">
        <f t="shared" ref="Z198:Z199" si="1131">V198*100</f>
        <v>8375.9999999999964</v>
      </c>
      <c r="AA198" s="32" t="s">
        <v>61</v>
      </c>
      <c r="AE198" s="33">
        <f t="shared" si="1096"/>
        <v>39.99</v>
      </c>
      <c r="AH198" s="33">
        <v>39.99</v>
      </c>
      <c r="AR198" s="32" t="s">
        <v>57</v>
      </c>
      <c r="AS198" s="33">
        <v>26</v>
      </c>
      <c r="BG198" s="33">
        <f t="shared" si="249"/>
        <v>19.495000000000001</v>
      </c>
      <c r="BH198" s="33">
        <f t="shared" si="290"/>
        <v>36.870800000000003</v>
      </c>
      <c r="BK198" s="33">
        <v>37.450000000000003</v>
      </c>
      <c r="BM198" s="32">
        <v>112</v>
      </c>
      <c r="BN198" s="32">
        <v>54</v>
      </c>
      <c r="BO198" s="44">
        <f t="shared" si="687"/>
        <v>0.48214285714285715</v>
      </c>
      <c r="BP198" s="33">
        <f t="shared" si="649"/>
        <v>11.83</v>
      </c>
      <c r="BQ198" s="33" t="s">
        <v>666</v>
      </c>
      <c r="BR198" s="33" t="s">
        <v>605</v>
      </c>
      <c r="BS198" s="33" t="s">
        <v>328</v>
      </c>
      <c r="BT198" s="32" t="s">
        <v>639</v>
      </c>
      <c r="BU198" s="32" t="s">
        <v>241</v>
      </c>
      <c r="BV198" s="32">
        <v>1400</v>
      </c>
      <c r="BW198" s="32" t="s">
        <v>459</v>
      </c>
      <c r="BX198" s="32" t="s">
        <v>460</v>
      </c>
      <c r="BY198" s="32">
        <v>10</v>
      </c>
      <c r="BZ198" s="33" t="str">
        <f t="shared" si="303"/>
        <v>0.00</v>
      </c>
      <c r="CA198" s="33">
        <f t="shared" si="1097"/>
        <v>-0.5</v>
      </c>
      <c r="CB198" s="33">
        <f t="shared" si="1109"/>
        <v>74.379999999999967</v>
      </c>
      <c r="CC198" s="58">
        <f t="shared" si="1110"/>
        <v>0.14154138915318737</v>
      </c>
      <c r="CD198" s="33" t="str">
        <f t="shared" si="950"/>
        <v>0.00</v>
      </c>
      <c r="CE198" s="33">
        <f t="shared" si="1111"/>
        <v>-0.5</v>
      </c>
      <c r="CF198" s="33">
        <f t="shared" si="1112"/>
        <v>67.999999999999972</v>
      </c>
      <c r="CG198" s="33" t="str">
        <f t="shared" si="848"/>
        <v>0.00</v>
      </c>
      <c r="CH198" s="33">
        <f t="shared" si="1113"/>
        <v>-0.5</v>
      </c>
      <c r="CI198" s="33">
        <f t="shared" si="1114"/>
        <v>69.747199999999964</v>
      </c>
      <c r="CJ198" s="33">
        <f t="shared" si="1115"/>
        <v>-0.5</v>
      </c>
      <c r="CK198" s="33">
        <f t="shared" si="1116"/>
        <v>-5</v>
      </c>
      <c r="CL198" s="33">
        <f t="shared" si="1117"/>
        <v>-5</v>
      </c>
      <c r="CM198" s="33">
        <f t="shared" si="1118"/>
        <v>-0.5</v>
      </c>
      <c r="CN198" s="33"/>
      <c r="CO198" s="33"/>
      <c r="CP198" s="58">
        <f t="shared" si="1119"/>
        <v>0.13272540437678396</v>
      </c>
    </row>
    <row r="199" spans="1:94" x14ac:dyDescent="0.2">
      <c r="A199" s="30">
        <v>46123</v>
      </c>
      <c r="B199" s="32" t="s">
        <v>67</v>
      </c>
      <c r="C199" s="32" t="s">
        <v>612</v>
      </c>
      <c r="D199" s="32" t="s">
        <v>65</v>
      </c>
      <c r="E199" s="33">
        <v>12.2</v>
      </c>
      <c r="F199" s="33" t="s">
        <v>59</v>
      </c>
      <c r="G199" s="33" t="s">
        <v>60</v>
      </c>
      <c r="H199" s="32" t="s">
        <v>69</v>
      </c>
      <c r="I199" s="32">
        <v>2</v>
      </c>
      <c r="J199" s="32">
        <v>9</v>
      </c>
      <c r="K199" s="32" t="s">
        <v>614</v>
      </c>
      <c r="L199" s="33">
        <v>0.5</v>
      </c>
      <c r="M199" s="35" t="s">
        <v>615</v>
      </c>
      <c r="N199" s="32" t="s">
        <v>5</v>
      </c>
      <c r="R199" s="33">
        <v>5.46</v>
      </c>
      <c r="S199" s="32" t="s">
        <v>62</v>
      </c>
      <c r="T199" s="33" t="str">
        <f t="shared" si="942"/>
        <v>0.00</v>
      </c>
      <c r="U199" s="33">
        <f t="shared" si="1126"/>
        <v>-0.5</v>
      </c>
      <c r="V199" s="25">
        <f t="shared" si="1127"/>
        <v>83.259999999999962</v>
      </c>
      <c r="W199" s="25">
        <f t="shared" si="1128"/>
        <v>526</v>
      </c>
      <c r="X199" s="36">
        <f t="shared" si="1129"/>
        <v>0.15828897338403033</v>
      </c>
      <c r="Y199" s="26">
        <f t="shared" si="1130"/>
        <v>0.83259999999999967</v>
      </c>
      <c r="Z199" s="27">
        <f t="shared" si="1131"/>
        <v>8325.9999999999964</v>
      </c>
      <c r="AA199" s="32" t="s">
        <v>61</v>
      </c>
      <c r="AE199" s="33">
        <f t="shared" si="1096"/>
        <v>6.9</v>
      </c>
      <c r="AH199" s="33">
        <v>5.89</v>
      </c>
      <c r="AR199" s="32" t="s">
        <v>57</v>
      </c>
      <c r="AS199" s="33">
        <v>6</v>
      </c>
      <c r="BG199" s="33">
        <f t="shared" si="249"/>
        <v>2.4449999999999998</v>
      </c>
      <c r="BH199" s="33">
        <f t="shared" si="290"/>
        <v>5.4988000000000001</v>
      </c>
      <c r="BK199" s="33">
        <v>6.9</v>
      </c>
      <c r="BM199" s="32">
        <v>112</v>
      </c>
      <c r="BN199" s="32">
        <v>54</v>
      </c>
      <c r="BO199" s="44">
        <f t="shared" si="687"/>
        <v>0.48214285714285715</v>
      </c>
      <c r="BP199" s="33">
        <f t="shared" ref="BP199:BP235" si="1132">L199*R199</f>
        <v>2.73</v>
      </c>
      <c r="BQ199" s="33" t="s">
        <v>666</v>
      </c>
      <c r="BR199" s="33" t="s">
        <v>606</v>
      </c>
      <c r="BS199" s="33" t="s">
        <v>328</v>
      </c>
      <c r="BT199" s="32" t="s">
        <v>639</v>
      </c>
      <c r="BU199" s="32" t="s">
        <v>241</v>
      </c>
      <c r="BV199" s="32">
        <v>1400</v>
      </c>
      <c r="BW199" s="32" t="s">
        <v>459</v>
      </c>
      <c r="BX199" s="32" t="s">
        <v>460</v>
      </c>
      <c r="BY199" s="32">
        <v>10</v>
      </c>
      <c r="BZ199" s="33" t="str">
        <f t="shared" si="303"/>
        <v>0.00</v>
      </c>
      <c r="CA199" s="33">
        <f t="shared" si="1097"/>
        <v>-0.5</v>
      </c>
      <c r="CB199" s="33">
        <f t="shared" si="1109"/>
        <v>73.879999999999967</v>
      </c>
      <c r="CC199" s="58">
        <f t="shared" si="1110"/>
        <v>0.14045627376425848</v>
      </c>
      <c r="CD199" s="33" t="str">
        <f t="shared" si="950"/>
        <v>0.00</v>
      </c>
      <c r="CE199" s="33">
        <f t="shared" si="1111"/>
        <v>-0.5</v>
      </c>
      <c r="CF199" s="33">
        <f t="shared" si="1112"/>
        <v>67.499999999999972</v>
      </c>
      <c r="CG199" s="33" t="str">
        <f t="shared" si="848"/>
        <v>0.00</v>
      </c>
      <c r="CH199" s="33">
        <f t="shared" si="1113"/>
        <v>-0.5</v>
      </c>
      <c r="CI199" s="33">
        <f t="shared" si="1114"/>
        <v>69.247199999999964</v>
      </c>
      <c r="CJ199" s="33">
        <f t="shared" si="1115"/>
        <v>-0.5</v>
      </c>
      <c r="CK199" s="33">
        <f t="shared" si="1116"/>
        <v>-5</v>
      </c>
      <c r="CL199" s="33">
        <f t="shared" si="1117"/>
        <v>-5</v>
      </c>
      <c r="CM199" s="33">
        <f t="shared" si="1118"/>
        <v>-0.5</v>
      </c>
      <c r="CN199" s="33"/>
      <c r="CO199" s="33"/>
      <c r="CP199" s="58">
        <f t="shared" si="1119"/>
        <v>0.13164866920152085</v>
      </c>
    </row>
    <row r="200" spans="1:94" x14ac:dyDescent="0.2">
      <c r="A200" s="30">
        <v>46123</v>
      </c>
      <c r="B200" s="32" t="s">
        <v>67</v>
      </c>
      <c r="C200" s="32" t="s">
        <v>623</v>
      </c>
      <c r="D200" s="32" t="s">
        <v>65</v>
      </c>
      <c r="E200" s="33">
        <v>1.57</v>
      </c>
      <c r="F200" s="33" t="s">
        <v>59</v>
      </c>
      <c r="G200" s="33" t="s">
        <v>60</v>
      </c>
      <c r="H200" s="32" t="s">
        <v>79</v>
      </c>
      <c r="I200" s="32">
        <v>4</v>
      </c>
      <c r="J200" s="32">
        <v>7</v>
      </c>
      <c r="K200" s="32" t="s">
        <v>624</v>
      </c>
      <c r="L200" s="33">
        <v>4.5</v>
      </c>
      <c r="M200" s="35" t="s">
        <v>626</v>
      </c>
      <c r="N200" s="32" t="s">
        <v>4</v>
      </c>
      <c r="R200" s="33">
        <v>2.1</v>
      </c>
      <c r="S200" s="32" t="s">
        <v>62</v>
      </c>
      <c r="T200" s="33" t="str">
        <f t="shared" si="942"/>
        <v>0.00</v>
      </c>
      <c r="U200" s="33">
        <f t="shared" ref="U200" si="1133">-$L200+T200</f>
        <v>-4.5</v>
      </c>
      <c r="V200" s="25">
        <f t="shared" ref="V200" si="1134">V199+U200</f>
        <v>78.759999999999962</v>
      </c>
      <c r="W200" s="25">
        <f t="shared" ref="W200" si="1135">L200+W199</f>
        <v>530.5</v>
      </c>
      <c r="X200" s="36">
        <f t="shared" ref="X200" si="1136">SUM(V200/W200)</f>
        <v>0.14846371347785101</v>
      </c>
      <c r="Y200" s="26">
        <f t="shared" ref="Y200" si="1137">V200/100</f>
        <v>0.78759999999999963</v>
      </c>
      <c r="Z200" s="27">
        <f t="shared" ref="Z200" si="1138">V200*100</f>
        <v>7875.9999999999964</v>
      </c>
      <c r="AA200" s="32" t="s">
        <v>61</v>
      </c>
      <c r="AE200" s="33">
        <f t="shared" ref="AE200" si="1139">MAX(AS200, AH200, BK200)</f>
        <v>2.2599999999999998</v>
      </c>
      <c r="AH200" s="33">
        <v>2.2599999999999998</v>
      </c>
      <c r="AR200" s="32" t="s">
        <v>48</v>
      </c>
      <c r="BG200" s="33">
        <f t="shared" si="249"/>
        <v>5.6699999999999982</v>
      </c>
      <c r="BH200" s="33">
        <f t="shared" si="290"/>
        <v>2.1591999999999998</v>
      </c>
      <c r="BK200" s="33">
        <v>2.1</v>
      </c>
      <c r="BM200" s="32">
        <v>113</v>
      </c>
      <c r="BN200" s="32">
        <v>54</v>
      </c>
      <c r="BO200" s="44">
        <f t="shared" si="687"/>
        <v>0.47787610619469029</v>
      </c>
      <c r="BP200" s="33">
        <f t="shared" si="1132"/>
        <v>9.4500000000000011</v>
      </c>
      <c r="BQ200" s="33" t="s">
        <v>595</v>
      </c>
      <c r="BS200" s="33" t="s">
        <v>327</v>
      </c>
      <c r="BT200" s="32" t="s">
        <v>636</v>
      </c>
      <c r="BU200" s="32" t="s">
        <v>241</v>
      </c>
      <c r="BV200" s="32">
        <v>1050</v>
      </c>
      <c r="BW200" s="32" t="s">
        <v>487</v>
      </c>
      <c r="BX200" s="32" t="s">
        <v>684</v>
      </c>
      <c r="BY200" s="32">
        <v>9</v>
      </c>
      <c r="BZ200" s="33" t="str">
        <f t="shared" si="303"/>
        <v>0.00</v>
      </c>
      <c r="CA200" s="33">
        <f t="shared" ref="CA200:CA209" si="1140">-$L200+BZ200</f>
        <v>-4.5</v>
      </c>
      <c r="CB200" s="33">
        <f t="shared" si="1109"/>
        <v>69.379999999999967</v>
      </c>
      <c r="CC200" s="58">
        <f t="shared" si="1110"/>
        <v>0.13078228086710644</v>
      </c>
      <c r="CD200" s="33" t="str">
        <f t="shared" si="950"/>
        <v>0.00</v>
      </c>
      <c r="CE200" s="33">
        <f t="shared" si="1111"/>
        <v>-4.5</v>
      </c>
      <c r="CF200" s="33">
        <f t="shared" si="1112"/>
        <v>62.999999999999972</v>
      </c>
      <c r="CG200" s="33" t="str">
        <f t="shared" si="848"/>
        <v>0.00</v>
      </c>
      <c r="CH200" s="33">
        <f t="shared" si="1113"/>
        <v>-4.5</v>
      </c>
      <c r="CI200" s="33">
        <f t="shared" si="1114"/>
        <v>64.747199999999964</v>
      </c>
      <c r="CJ200" s="33">
        <f t="shared" si="1115"/>
        <v>-4.5</v>
      </c>
      <c r="CK200" s="33">
        <f t="shared" si="1116"/>
        <v>-5</v>
      </c>
      <c r="CL200" s="33">
        <f t="shared" si="1117"/>
        <v>-5</v>
      </c>
      <c r="CM200" s="33">
        <f t="shared" si="1118"/>
        <v>-4.5</v>
      </c>
      <c r="CN200" s="33"/>
      <c r="CO200" s="33"/>
      <c r="CP200" s="58">
        <f t="shared" si="1119"/>
        <v>0.12204938737040522</v>
      </c>
    </row>
    <row r="201" spans="1:94" x14ac:dyDescent="0.2">
      <c r="A201" s="30">
        <v>46123</v>
      </c>
      <c r="B201" s="32" t="s">
        <v>67</v>
      </c>
      <c r="C201" s="32" t="s">
        <v>623</v>
      </c>
      <c r="D201" s="32" t="s">
        <v>65</v>
      </c>
      <c r="E201" s="33">
        <v>1.57</v>
      </c>
      <c r="F201" s="33" t="s">
        <v>59</v>
      </c>
      <c r="G201" s="33" t="s">
        <v>60</v>
      </c>
      <c r="H201" s="32" t="s">
        <v>79</v>
      </c>
      <c r="I201" s="32">
        <v>4</v>
      </c>
      <c r="J201" s="32">
        <v>9</v>
      </c>
      <c r="K201" s="32" t="s">
        <v>625</v>
      </c>
      <c r="L201" s="33">
        <v>0.5</v>
      </c>
      <c r="M201" s="35" t="s">
        <v>626</v>
      </c>
      <c r="N201" s="32" t="s">
        <v>4</v>
      </c>
      <c r="R201" s="33">
        <v>15</v>
      </c>
      <c r="S201" s="32" t="s">
        <v>62</v>
      </c>
      <c r="T201" s="33" t="str">
        <f t="shared" si="942"/>
        <v>0.00</v>
      </c>
      <c r="U201" s="33">
        <f t="shared" ref="U201" si="1141">-$L201+T201</f>
        <v>-0.5</v>
      </c>
      <c r="V201" s="25">
        <f t="shared" ref="V201" si="1142">V200+U201</f>
        <v>78.259999999999962</v>
      </c>
      <c r="W201" s="25">
        <f t="shared" ref="W201" si="1143">L201+W200</f>
        <v>531</v>
      </c>
      <c r="X201" s="36">
        <f t="shared" ref="X201" si="1144">SUM(V201/W201)</f>
        <v>0.147382297551789</v>
      </c>
      <c r="Y201" s="26">
        <f t="shared" ref="Y201" si="1145">V201/100</f>
        <v>0.78259999999999963</v>
      </c>
      <c r="Z201" s="27">
        <f t="shared" ref="Z201" si="1146">V201*100</f>
        <v>7825.9999999999964</v>
      </c>
      <c r="AA201" s="32" t="s">
        <v>61</v>
      </c>
      <c r="AE201" s="33">
        <f t="shared" ref="AE201" si="1147">MAX(AS201, AH201, BK201)</f>
        <v>25.6</v>
      </c>
      <c r="AH201" s="33">
        <v>25.6</v>
      </c>
      <c r="AR201" s="32" t="s">
        <v>627</v>
      </c>
      <c r="AS201" s="33">
        <v>15</v>
      </c>
      <c r="BG201" s="33">
        <f t="shared" si="249"/>
        <v>12.3</v>
      </c>
      <c r="BH201" s="33">
        <f t="shared" si="290"/>
        <v>23.632000000000001</v>
      </c>
      <c r="BK201" s="33">
        <v>17</v>
      </c>
      <c r="BM201" s="32">
        <v>113</v>
      </c>
      <c r="BN201" s="32">
        <v>54</v>
      </c>
      <c r="BO201" s="44">
        <f t="shared" ref="BO201:BO224" si="1148">BN201/BM201</f>
        <v>0.47787610619469029</v>
      </c>
      <c r="BP201" s="33">
        <f t="shared" si="1132"/>
        <v>7.5</v>
      </c>
      <c r="BQ201" s="33" t="s">
        <v>595</v>
      </c>
      <c r="BS201" s="33" t="s">
        <v>328</v>
      </c>
      <c r="BT201" s="32" t="s">
        <v>636</v>
      </c>
      <c r="BU201" s="32" t="s">
        <v>241</v>
      </c>
      <c r="BV201" s="32">
        <v>1050</v>
      </c>
      <c r="BW201" s="32" t="s">
        <v>487</v>
      </c>
      <c r="BX201" s="32" t="s">
        <v>684</v>
      </c>
      <c r="BY201" s="32">
        <v>9</v>
      </c>
      <c r="BZ201" s="33" t="str">
        <f t="shared" ref="BZ201:BZ286" si="1149">IF(($AA201="W"),ROUND(($L201*$BK201),2),"0.00")</f>
        <v>0.00</v>
      </c>
      <c r="CA201" s="33">
        <f t="shared" si="1140"/>
        <v>-0.5</v>
      </c>
      <c r="CB201" s="33">
        <f t="shared" si="1109"/>
        <v>68.879999999999967</v>
      </c>
      <c r="CC201" s="58">
        <f t="shared" si="1110"/>
        <v>0.12971751412429372</v>
      </c>
      <c r="CD201" s="33" t="str">
        <f t="shared" si="950"/>
        <v>0.00</v>
      </c>
      <c r="CE201" s="33">
        <f t="shared" si="1111"/>
        <v>-0.5</v>
      </c>
      <c r="CF201" s="33">
        <f t="shared" si="1112"/>
        <v>62.499999999999972</v>
      </c>
      <c r="CG201" s="33" t="str">
        <f t="shared" si="848"/>
        <v>0.00</v>
      </c>
      <c r="CH201" s="33">
        <f t="shared" si="1113"/>
        <v>-0.5</v>
      </c>
      <c r="CI201" s="33">
        <f t="shared" si="1114"/>
        <v>64.247199999999964</v>
      </c>
      <c r="CJ201" s="33">
        <f t="shared" si="1115"/>
        <v>-0.5</v>
      </c>
      <c r="CK201" s="33">
        <f t="shared" si="1116"/>
        <v>-5</v>
      </c>
      <c r="CL201" s="33">
        <f t="shared" si="1117"/>
        <v>-5</v>
      </c>
      <c r="CM201" s="33">
        <f t="shared" si="1118"/>
        <v>-0.5</v>
      </c>
      <c r="CN201" s="33"/>
      <c r="CO201" s="33"/>
      <c r="CP201" s="58">
        <f t="shared" si="1119"/>
        <v>0.12099284369114871</v>
      </c>
    </row>
    <row r="202" spans="1:94" x14ac:dyDescent="0.2">
      <c r="A202" s="30">
        <v>46123</v>
      </c>
      <c r="B202" s="32" t="s">
        <v>67</v>
      </c>
      <c r="C202" s="32" t="s">
        <v>616</v>
      </c>
      <c r="D202" s="32" t="s">
        <v>65</v>
      </c>
      <c r="E202" s="33">
        <v>2.0499999999999998</v>
      </c>
      <c r="F202" s="33" t="s">
        <v>59</v>
      </c>
      <c r="G202" s="33" t="s">
        <v>60</v>
      </c>
      <c r="H202" s="32" t="s">
        <v>69</v>
      </c>
      <c r="I202" s="32">
        <v>5</v>
      </c>
      <c r="J202" s="32">
        <v>3</v>
      </c>
      <c r="K202" s="40" t="s">
        <v>617</v>
      </c>
      <c r="L202" s="33">
        <v>3.5</v>
      </c>
      <c r="M202" s="35" t="s">
        <v>619</v>
      </c>
      <c r="N202" s="32" t="s">
        <v>4</v>
      </c>
      <c r="R202" s="33">
        <v>3.4</v>
      </c>
      <c r="S202" s="32">
        <v>2</v>
      </c>
      <c r="T202" s="33" t="str">
        <f t="shared" si="942"/>
        <v>0.00</v>
      </c>
      <c r="U202" s="33">
        <f t="shared" ref="U202:U204" si="1150">-$L202+T202</f>
        <v>-3.5</v>
      </c>
      <c r="V202" s="25">
        <f t="shared" ref="V202:V204" si="1151">V201+U202</f>
        <v>74.759999999999962</v>
      </c>
      <c r="W202" s="25">
        <f t="shared" ref="W202:W204" si="1152">L202+W201</f>
        <v>534.5</v>
      </c>
      <c r="X202" s="36">
        <f t="shared" ref="X202:X204" si="1153">SUM(V202/W202)</f>
        <v>0.13986903648269403</v>
      </c>
      <c r="Y202" s="26">
        <f t="shared" ref="Y202:Y204" si="1154">V202/100</f>
        <v>0.7475999999999996</v>
      </c>
      <c r="Z202" s="27">
        <f t="shared" ref="Z202:Z204" si="1155">V202*100</f>
        <v>7475.9999999999964</v>
      </c>
      <c r="AA202" s="32" t="s">
        <v>61</v>
      </c>
      <c r="AE202" s="33">
        <f t="shared" ref="AE202:AE204" si="1156">MAX(AS202, AH202, BK202)</f>
        <v>3.4</v>
      </c>
      <c r="AH202" s="33">
        <v>3.13</v>
      </c>
      <c r="AR202" s="32" t="s">
        <v>57</v>
      </c>
      <c r="AS202" s="33">
        <v>3.4</v>
      </c>
      <c r="BG202" s="33">
        <f t="shared" si="249"/>
        <v>7.4550000000000001</v>
      </c>
      <c r="BH202" s="33">
        <f t="shared" si="290"/>
        <v>2.9596</v>
      </c>
      <c r="BK202" s="33">
        <v>3.4</v>
      </c>
      <c r="BM202" s="32">
        <v>114</v>
      </c>
      <c r="BN202" s="32">
        <v>54</v>
      </c>
      <c r="BO202" s="44">
        <f t="shared" si="1148"/>
        <v>0.47368421052631576</v>
      </c>
      <c r="BP202" s="33">
        <f t="shared" si="1132"/>
        <v>11.9</v>
      </c>
      <c r="BQ202" s="33" t="s">
        <v>666</v>
      </c>
      <c r="BS202" s="33" t="s">
        <v>327</v>
      </c>
      <c r="BT202" s="32" t="s">
        <v>640</v>
      </c>
      <c r="BU202" s="32" t="s">
        <v>239</v>
      </c>
      <c r="BV202" s="32">
        <v>2400</v>
      </c>
      <c r="BW202" s="32" t="s">
        <v>459</v>
      </c>
      <c r="BX202" s="32" t="s">
        <v>460</v>
      </c>
      <c r="BY202" s="32">
        <v>12</v>
      </c>
      <c r="BZ202" s="33" t="str">
        <f t="shared" si="1149"/>
        <v>0.00</v>
      </c>
      <c r="CA202" s="33">
        <f t="shared" si="1140"/>
        <v>-3.5</v>
      </c>
      <c r="CB202" s="33">
        <f t="shared" si="1109"/>
        <v>65.379999999999967</v>
      </c>
      <c r="CC202" s="58">
        <f t="shared" si="1110"/>
        <v>0.12231992516370434</v>
      </c>
      <c r="CD202" s="33" t="str">
        <f t="shared" si="950"/>
        <v>0.00</v>
      </c>
      <c r="CE202" s="33">
        <f t="shared" si="1111"/>
        <v>-3.5</v>
      </c>
      <c r="CF202" s="33">
        <f t="shared" si="1112"/>
        <v>58.999999999999972</v>
      </c>
      <c r="CG202" s="33" t="str">
        <f t="shared" si="848"/>
        <v>0.00</v>
      </c>
      <c r="CH202" s="33">
        <f t="shared" si="1113"/>
        <v>-3.5</v>
      </c>
      <c r="CI202" s="33">
        <f t="shared" si="1114"/>
        <v>60.747199999999964</v>
      </c>
      <c r="CJ202" s="33">
        <f t="shared" si="1115"/>
        <v>-3.5</v>
      </c>
      <c r="CK202" s="33">
        <f t="shared" si="1116"/>
        <v>-5</v>
      </c>
      <c r="CL202" s="33">
        <f t="shared" si="1117"/>
        <v>-5</v>
      </c>
      <c r="CM202" s="33">
        <f t="shared" si="1118"/>
        <v>-3.5</v>
      </c>
      <c r="CN202" s="33"/>
      <c r="CO202" s="33"/>
      <c r="CP202" s="58">
        <f t="shared" si="1119"/>
        <v>0.1136523854069223</v>
      </c>
    </row>
    <row r="203" spans="1:94" x14ac:dyDescent="0.2">
      <c r="A203" s="30">
        <v>46123</v>
      </c>
      <c r="B203" s="32" t="s">
        <v>67</v>
      </c>
      <c r="C203" s="32" t="s">
        <v>616</v>
      </c>
      <c r="D203" s="32" t="s">
        <v>65</v>
      </c>
      <c r="E203" s="33">
        <v>2.0499999999999998</v>
      </c>
      <c r="F203" s="33" t="s">
        <v>59</v>
      </c>
      <c r="G203" s="33" t="s">
        <v>60</v>
      </c>
      <c r="H203" s="32" t="s">
        <v>69</v>
      </c>
      <c r="I203" s="32">
        <v>5</v>
      </c>
      <c r="J203" s="32">
        <v>9</v>
      </c>
      <c r="K203" s="32" t="s">
        <v>618</v>
      </c>
      <c r="L203" s="33">
        <v>0.5</v>
      </c>
      <c r="M203" s="35" t="s">
        <v>619</v>
      </c>
      <c r="N203" s="32" t="s">
        <v>4</v>
      </c>
      <c r="R203" s="33">
        <v>21</v>
      </c>
      <c r="S203" s="32" t="s">
        <v>62</v>
      </c>
      <c r="T203" s="33" t="str">
        <f t="shared" si="942"/>
        <v>0.00</v>
      </c>
      <c r="U203" s="33">
        <f t="shared" si="1150"/>
        <v>-0.5</v>
      </c>
      <c r="V203" s="25">
        <f t="shared" si="1151"/>
        <v>74.259999999999962</v>
      </c>
      <c r="W203" s="25">
        <f t="shared" si="1152"/>
        <v>535</v>
      </c>
      <c r="X203" s="36">
        <f t="shared" si="1153"/>
        <v>0.13880373831775694</v>
      </c>
      <c r="Y203" s="26">
        <f t="shared" si="1154"/>
        <v>0.74259999999999959</v>
      </c>
      <c r="Z203" s="27">
        <f t="shared" si="1155"/>
        <v>7425.9999999999964</v>
      </c>
      <c r="AA203" s="32" t="s">
        <v>61</v>
      </c>
      <c r="AE203" s="33">
        <f t="shared" si="1156"/>
        <v>40.9</v>
      </c>
      <c r="AH203" s="33">
        <v>37.74</v>
      </c>
      <c r="AR203" s="32" t="s">
        <v>57</v>
      </c>
      <c r="AS203" s="33">
        <v>21</v>
      </c>
      <c r="BG203" s="33">
        <f t="shared" si="249"/>
        <v>18.37</v>
      </c>
      <c r="BH203" s="33">
        <f t="shared" si="290"/>
        <v>34.800800000000002</v>
      </c>
      <c r="BK203" s="33">
        <v>40.9</v>
      </c>
      <c r="BM203" s="32">
        <v>114</v>
      </c>
      <c r="BN203" s="32">
        <v>54</v>
      </c>
      <c r="BO203" s="44">
        <f t="shared" si="1148"/>
        <v>0.47368421052631576</v>
      </c>
      <c r="BP203" s="33">
        <f t="shared" si="1132"/>
        <v>10.5</v>
      </c>
      <c r="BQ203" s="33" t="s">
        <v>666</v>
      </c>
      <c r="BR203" s="33" t="s">
        <v>605</v>
      </c>
      <c r="BS203" s="33" t="s">
        <v>328</v>
      </c>
      <c r="BT203" s="32" t="s">
        <v>640</v>
      </c>
      <c r="BU203" s="32" t="s">
        <v>239</v>
      </c>
      <c r="BV203" s="32">
        <v>2400</v>
      </c>
      <c r="BW203" s="32" t="s">
        <v>459</v>
      </c>
      <c r="BX203" s="32" t="s">
        <v>460</v>
      </c>
      <c r="BY203" s="32">
        <v>12</v>
      </c>
      <c r="BZ203" s="33" t="str">
        <f t="shared" si="1149"/>
        <v>0.00</v>
      </c>
      <c r="CA203" s="33">
        <f t="shared" si="1140"/>
        <v>-0.5</v>
      </c>
      <c r="CB203" s="33">
        <f t="shared" si="1109"/>
        <v>64.879999999999967</v>
      </c>
      <c r="CC203" s="58">
        <f t="shared" si="1110"/>
        <v>0.12127102803738311</v>
      </c>
      <c r="CD203" s="33" t="str">
        <f t="shared" si="950"/>
        <v>0.00</v>
      </c>
      <c r="CE203" s="33">
        <f t="shared" si="1111"/>
        <v>-0.5</v>
      </c>
      <c r="CF203" s="33">
        <f t="shared" si="1112"/>
        <v>58.499999999999972</v>
      </c>
      <c r="CG203" s="33" t="str">
        <f t="shared" si="848"/>
        <v>0.00</v>
      </c>
      <c r="CH203" s="33">
        <f t="shared" si="1113"/>
        <v>-0.5</v>
      </c>
      <c r="CI203" s="33">
        <f t="shared" si="1114"/>
        <v>60.247199999999964</v>
      </c>
      <c r="CJ203" s="33">
        <f t="shared" si="1115"/>
        <v>-0.5</v>
      </c>
      <c r="CK203" s="33">
        <f t="shared" si="1116"/>
        <v>-5</v>
      </c>
      <c r="CL203" s="33">
        <f t="shared" si="1117"/>
        <v>-5</v>
      </c>
      <c r="CM203" s="33">
        <f t="shared" si="1118"/>
        <v>-0.5</v>
      </c>
      <c r="CN203" s="33"/>
      <c r="CO203" s="33"/>
      <c r="CP203" s="58">
        <f t="shared" si="1119"/>
        <v>0.11261158878504667</v>
      </c>
    </row>
    <row r="204" spans="1:94" x14ac:dyDescent="0.2">
      <c r="A204" s="30">
        <v>46123</v>
      </c>
      <c r="B204" s="32" t="s">
        <v>67</v>
      </c>
      <c r="C204" s="32" t="s">
        <v>616</v>
      </c>
      <c r="D204" s="32" t="s">
        <v>65</v>
      </c>
      <c r="E204" s="33">
        <v>2.0499999999999998</v>
      </c>
      <c r="F204" s="33" t="s">
        <v>59</v>
      </c>
      <c r="G204" s="33" t="s">
        <v>60</v>
      </c>
      <c r="H204" s="32" t="s">
        <v>69</v>
      </c>
      <c r="I204" s="32">
        <v>5</v>
      </c>
      <c r="J204" s="32">
        <v>9</v>
      </c>
      <c r="K204" s="32" t="s">
        <v>618</v>
      </c>
      <c r="L204" s="33">
        <v>1</v>
      </c>
      <c r="M204" s="35" t="s">
        <v>619</v>
      </c>
      <c r="N204" s="32" t="s">
        <v>5</v>
      </c>
      <c r="R204" s="33">
        <v>4.2</v>
      </c>
      <c r="S204" s="32" t="s">
        <v>62</v>
      </c>
      <c r="T204" s="33" t="str">
        <f t="shared" si="942"/>
        <v>0.00</v>
      </c>
      <c r="U204" s="33">
        <f t="shared" si="1150"/>
        <v>-1</v>
      </c>
      <c r="V204" s="25">
        <f t="shared" si="1151"/>
        <v>73.259999999999962</v>
      </c>
      <c r="W204" s="25">
        <f t="shared" si="1152"/>
        <v>536</v>
      </c>
      <c r="X204" s="36">
        <f t="shared" si="1153"/>
        <v>0.13667910447761186</v>
      </c>
      <c r="Y204" s="26">
        <f t="shared" si="1154"/>
        <v>0.73259999999999958</v>
      </c>
      <c r="Z204" s="27">
        <f t="shared" si="1155"/>
        <v>7325.9999999999964</v>
      </c>
      <c r="AA204" s="32" t="s">
        <v>61</v>
      </c>
      <c r="AE204" s="33">
        <f t="shared" si="1156"/>
        <v>7.5</v>
      </c>
      <c r="AH204" s="33">
        <v>6.02</v>
      </c>
      <c r="AR204" s="32" t="s">
        <v>57</v>
      </c>
      <c r="AS204" s="33">
        <v>4.2</v>
      </c>
      <c r="BG204" s="33">
        <f t="shared" si="249"/>
        <v>5.0199999999999996</v>
      </c>
      <c r="BH204" s="33">
        <f t="shared" si="290"/>
        <v>5.6183999999999994</v>
      </c>
      <c r="BK204" s="33">
        <v>7.5</v>
      </c>
      <c r="BM204" s="32">
        <v>114</v>
      </c>
      <c r="BN204" s="32">
        <v>54</v>
      </c>
      <c r="BO204" s="44">
        <f t="shared" si="1148"/>
        <v>0.47368421052631576</v>
      </c>
      <c r="BP204" s="33">
        <f t="shared" si="1132"/>
        <v>4.2</v>
      </c>
      <c r="BQ204" s="33" t="s">
        <v>666</v>
      </c>
      <c r="BR204" s="33" t="s">
        <v>606</v>
      </c>
      <c r="BS204" s="33" t="s">
        <v>328</v>
      </c>
      <c r="BT204" s="32" t="s">
        <v>640</v>
      </c>
      <c r="BU204" s="32" t="s">
        <v>239</v>
      </c>
      <c r="BV204" s="32">
        <v>2400</v>
      </c>
      <c r="BW204" s="32" t="s">
        <v>459</v>
      </c>
      <c r="BX204" s="32" t="s">
        <v>460</v>
      </c>
      <c r="BY204" s="32">
        <v>12</v>
      </c>
      <c r="BZ204" s="33" t="str">
        <f t="shared" si="1149"/>
        <v>0.00</v>
      </c>
      <c r="CA204" s="33">
        <f t="shared" si="1140"/>
        <v>-1</v>
      </c>
      <c r="CB204" s="33">
        <f t="shared" si="1109"/>
        <v>63.879999999999967</v>
      </c>
      <c r="CC204" s="58">
        <f t="shared" si="1110"/>
        <v>0.11917910447761187</v>
      </c>
      <c r="CD204" s="33" t="str">
        <f t="shared" si="950"/>
        <v>0.00</v>
      </c>
      <c r="CE204" s="33">
        <f t="shared" si="1111"/>
        <v>-1</v>
      </c>
      <c r="CF204" s="33">
        <f t="shared" si="1112"/>
        <v>57.499999999999972</v>
      </c>
      <c r="CG204" s="33" t="str">
        <f t="shared" si="848"/>
        <v>0.00</v>
      </c>
      <c r="CH204" s="33">
        <f t="shared" si="1113"/>
        <v>-1</v>
      </c>
      <c r="CI204" s="33">
        <f t="shared" si="1114"/>
        <v>59.247199999999964</v>
      </c>
      <c r="CJ204" s="33">
        <f t="shared" si="1115"/>
        <v>-1</v>
      </c>
      <c r="CK204" s="33">
        <f t="shared" si="1116"/>
        <v>-5</v>
      </c>
      <c r="CL204" s="33">
        <f t="shared" si="1117"/>
        <v>-5</v>
      </c>
      <c r="CM204" s="33">
        <f t="shared" si="1118"/>
        <v>-1</v>
      </c>
      <c r="CN204" s="33"/>
      <c r="CO204" s="33"/>
      <c r="CP204" s="58">
        <f t="shared" si="1119"/>
        <v>0.11053582089552232</v>
      </c>
    </row>
    <row r="205" spans="1:94" x14ac:dyDescent="0.2">
      <c r="A205" s="30">
        <v>46123</v>
      </c>
      <c r="B205" s="32" t="s">
        <v>67</v>
      </c>
      <c r="C205" s="32" t="s">
        <v>620</v>
      </c>
      <c r="D205" s="32" t="s">
        <v>65</v>
      </c>
      <c r="E205" s="33">
        <v>3.47</v>
      </c>
      <c r="F205" s="33" t="s">
        <v>59</v>
      </c>
      <c r="G205" s="33" t="s">
        <v>60</v>
      </c>
      <c r="H205" s="32" t="s">
        <v>79</v>
      </c>
      <c r="I205" s="32">
        <v>7</v>
      </c>
      <c r="J205" s="32">
        <v>4</v>
      </c>
      <c r="K205" s="32" t="s">
        <v>621</v>
      </c>
      <c r="L205" s="33">
        <v>2</v>
      </c>
      <c r="M205" s="35" t="s">
        <v>622</v>
      </c>
      <c r="N205" s="32" t="s">
        <v>4</v>
      </c>
      <c r="R205" s="33">
        <v>11</v>
      </c>
      <c r="S205" s="32" t="s">
        <v>62</v>
      </c>
      <c r="T205" s="33" t="str">
        <f t="shared" si="942"/>
        <v>0.00</v>
      </c>
      <c r="U205" s="33">
        <f t="shared" ref="U205:U206" si="1157">-$L205+T205</f>
        <v>-2</v>
      </c>
      <c r="V205" s="25">
        <f t="shared" ref="V205:V206" si="1158">V204+U205</f>
        <v>71.259999999999962</v>
      </c>
      <c r="W205" s="25">
        <f t="shared" ref="W205:W206" si="1159">L205+W204</f>
        <v>538</v>
      </c>
      <c r="X205" s="36">
        <f t="shared" ref="X205:X206" si="1160">SUM(V205/W205)</f>
        <v>0.13245353159851295</v>
      </c>
      <c r="Y205" s="26">
        <f t="shared" ref="Y205:Y206" si="1161">V205/100</f>
        <v>0.71259999999999968</v>
      </c>
      <c r="Z205" s="27">
        <f t="shared" ref="Z205:Z206" si="1162">V205*100</f>
        <v>7125.9999999999964</v>
      </c>
      <c r="AA205" s="32" t="s">
        <v>61</v>
      </c>
      <c r="AE205" s="33">
        <f t="shared" ref="AE205:AE206" si="1163">MAX(AS205, AH205, BK205)</f>
        <v>11</v>
      </c>
      <c r="AH205" s="33">
        <v>8.26</v>
      </c>
      <c r="AR205" s="32" t="s">
        <v>57</v>
      </c>
      <c r="AS205" s="33">
        <v>11</v>
      </c>
      <c r="BG205" s="33">
        <f t="shared" ref="BG205:BG247" si="1164">((AH205*(L205))-(L205))</f>
        <v>14.52</v>
      </c>
      <c r="BH205" s="33">
        <f t="shared" ref="BH205:BH247" si="1165">0.92*(AH205-1)+1</f>
        <v>7.6791999999999998</v>
      </c>
      <c r="BK205" s="33">
        <v>9.1</v>
      </c>
      <c r="BM205" s="32">
        <v>115</v>
      </c>
      <c r="BN205" s="32">
        <v>54</v>
      </c>
      <c r="BO205" s="44">
        <f t="shared" si="1148"/>
        <v>0.46956521739130436</v>
      </c>
      <c r="BP205" s="33">
        <f t="shared" si="1132"/>
        <v>22</v>
      </c>
      <c r="BQ205" s="33" t="s">
        <v>591</v>
      </c>
      <c r="BR205" s="33" t="s">
        <v>605</v>
      </c>
      <c r="BT205" s="32" t="s">
        <v>641</v>
      </c>
      <c r="BU205" s="32" t="s">
        <v>241</v>
      </c>
      <c r="BV205" s="32">
        <v>1100</v>
      </c>
      <c r="BW205" s="32" t="s">
        <v>487</v>
      </c>
      <c r="BX205" s="32" t="s">
        <v>684</v>
      </c>
      <c r="BY205" s="32">
        <v>12</v>
      </c>
      <c r="BZ205" s="33" t="str">
        <f t="shared" si="1149"/>
        <v>0.00</v>
      </c>
      <c r="CA205" s="33">
        <f t="shared" si="1140"/>
        <v>-2</v>
      </c>
      <c r="CB205" s="33">
        <f t="shared" si="1109"/>
        <v>61.879999999999967</v>
      </c>
      <c r="CC205" s="58">
        <f t="shared" si="1110"/>
        <v>0.11501858736059474</v>
      </c>
      <c r="CD205" s="33" t="str">
        <f t="shared" si="950"/>
        <v>0.00</v>
      </c>
      <c r="CE205" s="33">
        <f t="shared" si="1111"/>
        <v>-2</v>
      </c>
      <c r="CF205" s="33">
        <f t="shared" si="1112"/>
        <v>55.499999999999972</v>
      </c>
      <c r="CG205" s="33" t="str">
        <f t="shared" si="848"/>
        <v>0.00</v>
      </c>
      <c r="CH205" s="33">
        <f t="shared" si="1113"/>
        <v>-2</v>
      </c>
      <c r="CI205" s="33">
        <f t="shared" si="1114"/>
        <v>57.247199999999964</v>
      </c>
      <c r="CJ205" s="33">
        <f t="shared" si="1115"/>
        <v>-2</v>
      </c>
      <c r="CK205" s="33">
        <f t="shared" si="1116"/>
        <v>-5</v>
      </c>
      <c r="CL205" s="33">
        <f t="shared" si="1117"/>
        <v>-5</v>
      </c>
      <c r="CM205" s="33">
        <f t="shared" si="1118"/>
        <v>-2</v>
      </c>
      <c r="CN205" s="33"/>
      <c r="CO205" s="33"/>
      <c r="CP205" s="58">
        <f t="shared" si="1119"/>
        <v>0.10640743494423785</v>
      </c>
    </row>
    <row r="206" spans="1:94" x14ac:dyDescent="0.2">
      <c r="A206" s="30">
        <v>46123</v>
      </c>
      <c r="B206" s="32" t="s">
        <v>67</v>
      </c>
      <c r="C206" s="32" t="s">
        <v>620</v>
      </c>
      <c r="D206" s="32" t="s">
        <v>65</v>
      </c>
      <c r="E206" s="33">
        <v>3.47</v>
      </c>
      <c r="F206" s="33" t="s">
        <v>59</v>
      </c>
      <c r="G206" s="33" t="s">
        <v>60</v>
      </c>
      <c r="H206" s="32" t="s">
        <v>79</v>
      </c>
      <c r="I206" s="32">
        <v>7</v>
      </c>
      <c r="J206" s="32">
        <v>4</v>
      </c>
      <c r="K206" s="32" t="s">
        <v>621</v>
      </c>
      <c r="L206" s="33">
        <v>3</v>
      </c>
      <c r="M206" s="35" t="s">
        <v>622</v>
      </c>
      <c r="N206" s="32" t="s">
        <v>5</v>
      </c>
      <c r="R206" s="33">
        <v>3.4</v>
      </c>
      <c r="S206" s="32" t="s">
        <v>62</v>
      </c>
      <c r="T206" s="33" t="str">
        <f t="shared" si="942"/>
        <v>0.00</v>
      </c>
      <c r="U206" s="33">
        <f t="shared" si="1157"/>
        <v>-3</v>
      </c>
      <c r="V206" s="25">
        <f t="shared" si="1158"/>
        <v>68.259999999999962</v>
      </c>
      <c r="W206" s="25">
        <f t="shared" si="1159"/>
        <v>541</v>
      </c>
      <c r="X206" s="36">
        <f t="shared" si="1160"/>
        <v>0.12617375231053599</v>
      </c>
      <c r="Y206" s="26">
        <f t="shared" si="1161"/>
        <v>0.68259999999999965</v>
      </c>
      <c r="Z206" s="27">
        <f t="shared" si="1162"/>
        <v>6825.9999999999964</v>
      </c>
      <c r="AA206" s="32" t="s">
        <v>61</v>
      </c>
      <c r="AE206" s="33">
        <f t="shared" si="1163"/>
        <v>3.4</v>
      </c>
      <c r="AH206" s="33">
        <v>2.4900000000000002</v>
      </c>
      <c r="AR206" s="32" t="s">
        <v>57</v>
      </c>
      <c r="AS206" s="33">
        <v>3.4</v>
      </c>
      <c r="BG206" s="33">
        <f t="shared" si="1164"/>
        <v>4.4700000000000006</v>
      </c>
      <c r="BH206" s="33">
        <f t="shared" si="1165"/>
        <v>2.3708</v>
      </c>
      <c r="BK206" s="33">
        <v>2.2000000000000002</v>
      </c>
      <c r="BM206" s="32">
        <v>115</v>
      </c>
      <c r="BN206" s="32">
        <v>54</v>
      </c>
      <c r="BO206" s="44">
        <f t="shared" si="1148"/>
        <v>0.46956521739130436</v>
      </c>
      <c r="BP206" s="33">
        <f t="shared" si="1132"/>
        <v>10.199999999999999</v>
      </c>
      <c r="BQ206" s="33" t="s">
        <v>591</v>
      </c>
      <c r="BR206" s="33" t="s">
        <v>606</v>
      </c>
      <c r="BT206" s="32" t="s">
        <v>641</v>
      </c>
      <c r="BU206" s="32" t="s">
        <v>241</v>
      </c>
      <c r="BV206" s="32">
        <v>1100</v>
      </c>
      <c r="BW206" s="32" t="s">
        <v>487</v>
      </c>
      <c r="BX206" s="32" t="s">
        <v>684</v>
      </c>
      <c r="BY206" s="32">
        <v>12</v>
      </c>
      <c r="BZ206" s="33" t="str">
        <f t="shared" si="1149"/>
        <v>0.00</v>
      </c>
      <c r="CA206" s="33">
        <f t="shared" si="1140"/>
        <v>-3</v>
      </c>
      <c r="CB206" s="33">
        <f t="shared" si="1109"/>
        <v>58.879999999999967</v>
      </c>
      <c r="CC206" s="58">
        <f t="shared" si="1110"/>
        <v>0.10883548983364134</v>
      </c>
      <c r="CD206" s="33" t="str">
        <f t="shared" si="950"/>
        <v>0.00</v>
      </c>
      <c r="CE206" s="33">
        <f t="shared" si="1111"/>
        <v>-3</v>
      </c>
      <c r="CF206" s="33">
        <f t="shared" si="1112"/>
        <v>52.499999999999972</v>
      </c>
      <c r="CG206" s="33" t="str">
        <f t="shared" si="848"/>
        <v>0.00</v>
      </c>
      <c r="CH206" s="33">
        <f t="shared" si="1113"/>
        <v>-3</v>
      </c>
      <c r="CI206" s="33">
        <f t="shared" si="1114"/>
        <v>54.247199999999964</v>
      </c>
      <c r="CJ206" s="33">
        <f t="shared" si="1115"/>
        <v>-3</v>
      </c>
      <c r="CK206" s="33">
        <f t="shared" si="1116"/>
        <v>-5</v>
      </c>
      <c r="CL206" s="33">
        <f t="shared" si="1117"/>
        <v>-5</v>
      </c>
      <c r="CM206" s="33">
        <f t="shared" si="1118"/>
        <v>-3</v>
      </c>
      <c r="CN206" s="33"/>
      <c r="CO206" s="33"/>
      <c r="CP206" s="58">
        <f t="shared" si="1119"/>
        <v>0.10027208872458404</v>
      </c>
    </row>
    <row r="207" spans="1:94" x14ac:dyDescent="0.2">
      <c r="A207" s="30">
        <v>46123</v>
      </c>
      <c r="B207" s="32" t="s">
        <v>67</v>
      </c>
      <c r="C207" s="32" t="s">
        <v>628</v>
      </c>
      <c r="D207" s="32" t="s">
        <v>65</v>
      </c>
      <c r="E207" s="33">
        <v>5.0199999999999996</v>
      </c>
      <c r="F207" s="33" t="s">
        <v>59</v>
      </c>
      <c r="G207" s="33" t="s">
        <v>60</v>
      </c>
      <c r="H207" s="32" t="s">
        <v>79</v>
      </c>
      <c r="I207" s="32">
        <v>9</v>
      </c>
      <c r="J207" s="32">
        <v>3</v>
      </c>
      <c r="K207" s="32" t="s">
        <v>629</v>
      </c>
      <c r="L207" s="33">
        <v>1.25</v>
      </c>
      <c r="M207" s="35" t="s">
        <v>630</v>
      </c>
      <c r="N207" s="32" t="s">
        <v>4</v>
      </c>
      <c r="R207" s="33">
        <v>8</v>
      </c>
      <c r="S207" s="32">
        <v>4</v>
      </c>
      <c r="T207" s="33" t="str">
        <f t="shared" si="942"/>
        <v>0.00</v>
      </c>
      <c r="U207" s="33">
        <f t="shared" ref="U207:U208" si="1166">-$L207+T207</f>
        <v>-1.25</v>
      </c>
      <c r="V207" s="25">
        <f t="shared" ref="V207:V208" si="1167">V206+U207</f>
        <v>67.009999999999962</v>
      </c>
      <c r="W207" s="25">
        <f t="shared" ref="W207:W208" si="1168">L207+W206</f>
        <v>542.25</v>
      </c>
      <c r="X207" s="36">
        <f t="shared" ref="X207:X208" si="1169">SUM(V207/W207)</f>
        <v>0.12357768556938674</v>
      </c>
      <c r="Y207" s="26">
        <f t="shared" ref="Y207:Y208" si="1170">V207/100</f>
        <v>0.67009999999999958</v>
      </c>
      <c r="Z207" s="27">
        <f t="shared" ref="Z207:Z208" si="1171">V207*100</f>
        <v>6700.9999999999964</v>
      </c>
      <c r="AA207" s="32" t="s">
        <v>61</v>
      </c>
      <c r="AE207" s="33">
        <f t="shared" ref="AE207:AE208" si="1172">MAX(AS207, AH207, BK207)</f>
        <v>9.11</v>
      </c>
      <c r="AH207" s="33">
        <v>9.11</v>
      </c>
      <c r="AR207" s="32" t="s">
        <v>57</v>
      </c>
      <c r="AS207" s="33">
        <v>8</v>
      </c>
      <c r="BG207" s="33">
        <f t="shared" si="1164"/>
        <v>10.137499999999999</v>
      </c>
      <c r="BH207" s="33">
        <f t="shared" si="1165"/>
        <v>8.4611999999999998</v>
      </c>
      <c r="BK207" s="33">
        <v>7.7</v>
      </c>
      <c r="BM207" s="32">
        <v>116</v>
      </c>
      <c r="BN207" s="32">
        <v>54</v>
      </c>
      <c r="BO207" s="44">
        <f t="shared" si="1148"/>
        <v>0.46551724137931033</v>
      </c>
      <c r="BP207" s="33">
        <f t="shared" si="1132"/>
        <v>10</v>
      </c>
      <c r="BQ207" s="33" t="s">
        <v>602</v>
      </c>
      <c r="BR207" s="33" t="s">
        <v>605</v>
      </c>
      <c r="BT207" s="32" t="s">
        <v>637</v>
      </c>
      <c r="BU207" s="32" t="s">
        <v>243</v>
      </c>
      <c r="BV207" s="32">
        <v>1800</v>
      </c>
      <c r="BW207" s="32" t="s">
        <v>487</v>
      </c>
      <c r="BX207" s="32" t="s">
        <v>684</v>
      </c>
      <c r="BY207" s="32">
        <v>16</v>
      </c>
      <c r="BZ207" s="33" t="str">
        <f t="shared" si="1149"/>
        <v>0.00</v>
      </c>
      <c r="CA207" s="33">
        <f t="shared" si="1140"/>
        <v>-1.25</v>
      </c>
      <c r="CB207" s="33">
        <f t="shared" si="1109"/>
        <v>57.629999999999967</v>
      </c>
      <c r="CC207" s="58">
        <f t="shared" si="1110"/>
        <v>0.10627939142461958</v>
      </c>
      <c r="CD207" s="33" t="str">
        <f t="shared" si="950"/>
        <v>0.00</v>
      </c>
      <c r="CE207" s="33">
        <f t="shared" si="1111"/>
        <v>-1.25</v>
      </c>
      <c r="CF207" s="33">
        <f t="shared" si="1112"/>
        <v>51.249999999999972</v>
      </c>
      <c r="CG207" s="33" t="str">
        <f t="shared" si="848"/>
        <v>0.00</v>
      </c>
      <c r="CH207" s="33">
        <f t="shared" si="1113"/>
        <v>-1.25</v>
      </c>
      <c r="CI207" s="33">
        <f t="shared" si="1114"/>
        <v>52.997199999999964</v>
      </c>
      <c r="CJ207" s="33">
        <f t="shared" si="1115"/>
        <v>-1.25</v>
      </c>
      <c r="CK207" s="33">
        <f t="shared" si="1116"/>
        <v>-2.5</v>
      </c>
      <c r="CL207" s="33">
        <f t="shared" si="1117"/>
        <v>-2.5</v>
      </c>
      <c r="CM207" s="33">
        <f t="shared" si="1118"/>
        <v>-1.25</v>
      </c>
      <c r="CN207" s="33"/>
      <c r="CO207" s="33"/>
      <c r="CP207" s="58">
        <f t="shared" si="1119"/>
        <v>9.7735730751498315E-2</v>
      </c>
    </row>
    <row r="208" spans="1:94" x14ac:dyDescent="0.2">
      <c r="A208" s="30">
        <v>46123</v>
      </c>
      <c r="B208" s="32" t="s">
        <v>67</v>
      </c>
      <c r="C208" s="32" t="s">
        <v>628</v>
      </c>
      <c r="D208" s="32" t="s">
        <v>65</v>
      </c>
      <c r="E208" s="33">
        <v>5.0199999999999996</v>
      </c>
      <c r="F208" s="33" t="s">
        <v>59</v>
      </c>
      <c r="G208" s="33" t="s">
        <v>60</v>
      </c>
      <c r="H208" s="32" t="s">
        <v>79</v>
      </c>
      <c r="I208" s="32">
        <v>9</v>
      </c>
      <c r="J208" s="32">
        <v>3</v>
      </c>
      <c r="K208" s="32" t="s">
        <v>629</v>
      </c>
      <c r="L208" s="33">
        <v>1.25</v>
      </c>
      <c r="M208" s="35" t="s">
        <v>630</v>
      </c>
      <c r="N208" s="32" t="s">
        <v>5</v>
      </c>
      <c r="R208" s="33">
        <v>2.75</v>
      </c>
      <c r="S208" s="32">
        <v>4</v>
      </c>
      <c r="T208" s="33" t="str">
        <f t="shared" si="942"/>
        <v>0.00</v>
      </c>
      <c r="U208" s="33">
        <f t="shared" si="1166"/>
        <v>-1.25</v>
      </c>
      <c r="V208" s="25">
        <f t="shared" si="1167"/>
        <v>65.759999999999962</v>
      </c>
      <c r="W208" s="25">
        <f t="shared" si="1168"/>
        <v>543.5</v>
      </c>
      <c r="X208" s="36">
        <f t="shared" si="1169"/>
        <v>0.12099356025758963</v>
      </c>
      <c r="Y208" s="26">
        <f t="shared" si="1170"/>
        <v>0.65759999999999963</v>
      </c>
      <c r="Z208" s="27">
        <f t="shared" si="1171"/>
        <v>6575.9999999999964</v>
      </c>
      <c r="AA208" s="32" t="s">
        <v>61</v>
      </c>
      <c r="AE208" s="33">
        <f t="shared" si="1172"/>
        <v>2.84</v>
      </c>
      <c r="AH208" s="33">
        <v>2.84</v>
      </c>
      <c r="AR208" s="32" t="s">
        <v>57</v>
      </c>
      <c r="AS208" s="33">
        <v>2.75</v>
      </c>
      <c r="BG208" s="33">
        <f t="shared" si="1164"/>
        <v>2.2999999999999998</v>
      </c>
      <c r="BH208" s="33">
        <f t="shared" si="1165"/>
        <v>2.6928000000000001</v>
      </c>
      <c r="BK208" s="33">
        <v>2.6</v>
      </c>
      <c r="BM208" s="32">
        <v>116</v>
      </c>
      <c r="BN208" s="32">
        <v>54</v>
      </c>
      <c r="BO208" s="44">
        <f t="shared" si="1148"/>
        <v>0.46551724137931033</v>
      </c>
      <c r="BP208" s="33">
        <f t="shared" si="1132"/>
        <v>3.4375</v>
      </c>
      <c r="BQ208" s="33" t="s">
        <v>602</v>
      </c>
      <c r="BR208" s="33" t="s">
        <v>606</v>
      </c>
      <c r="BT208" s="32" t="s">
        <v>637</v>
      </c>
      <c r="BU208" s="32" t="s">
        <v>243</v>
      </c>
      <c r="BV208" s="32">
        <v>1800</v>
      </c>
      <c r="BW208" s="32" t="s">
        <v>487</v>
      </c>
      <c r="BX208" s="32" t="s">
        <v>684</v>
      </c>
      <c r="BY208" s="32">
        <v>16</v>
      </c>
      <c r="BZ208" s="33" t="str">
        <f t="shared" si="1149"/>
        <v>0.00</v>
      </c>
      <c r="CA208" s="33">
        <f t="shared" si="1140"/>
        <v>-1.25</v>
      </c>
      <c r="CB208" s="33">
        <f t="shared" si="1109"/>
        <v>56.379999999999967</v>
      </c>
      <c r="CC208" s="58">
        <f t="shared" si="1110"/>
        <v>0.10373505059797603</v>
      </c>
      <c r="CD208" s="33" t="str">
        <f t="shared" si="950"/>
        <v>0.00</v>
      </c>
      <c r="CE208" s="33">
        <f t="shared" si="1111"/>
        <v>-1.25</v>
      </c>
      <c r="CF208" s="33">
        <f t="shared" si="1112"/>
        <v>49.999999999999972</v>
      </c>
      <c r="CG208" s="33" t="str">
        <f t="shared" si="848"/>
        <v>0.00</v>
      </c>
      <c r="CH208" s="33">
        <f t="shared" si="1113"/>
        <v>-1.25</v>
      </c>
      <c r="CI208" s="33">
        <f t="shared" si="1114"/>
        <v>51.747199999999964</v>
      </c>
      <c r="CJ208" s="33">
        <f t="shared" si="1115"/>
        <v>-1.25</v>
      </c>
      <c r="CK208" s="33">
        <f t="shared" si="1116"/>
        <v>-2.5</v>
      </c>
      <c r="CL208" s="33">
        <f t="shared" si="1117"/>
        <v>-2.5</v>
      </c>
      <c r="CM208" s="33">
        <f t="shared" si="1118"/>
        <v>-1.25</v>
      </c>
      <c r="CN208" s="33"/>
      <c r="CO208" s="33"/>
      <c r="CP208" s="58">
        <f t="shared" si="1119"/>
        <v>9.5211039558417601E-2</v>
      </c>
    </row>
    <row r="209" spans="1:94" x14ac:dyDescent="0.2">
      <c r="A209" s="30">
        <v>46123</v>
      </c>
      <c r="B209" s="32" t="s">
        <v>67</v>
      </c>
      <c r="C209" s="32" t="s">
        <v>631</v>
      </c>
      <c r="D209" s="32" t="s">
        <v>65</v>
      </c>
      <c r="E209" s="33">
        <v>7</v>
      </c>
      <c r="F209" s="33" t="s">
        <v>59</v>
      </c>
      <c r="G209" s="33" t="s">
        <v>60</v>
      </c>
      <c r="H209" s="32" t="s">
        <v>632</v>
      </c>
      <c r="I209" s="32">
        <v>9</v>
      </c>
      <c r="J209" s="32">
        <v>2</v>
      </c>
      <c r="K209" s="39" t="s">
        <v>633</v>
      </c>
      <c r="L209" s="33">
        <v>5</v>
      </c>
      <c r="M209" s="35" t="s">
        <v>634</v>
      </c>
      <c r="N209" s="32" t="s">
        <v>4</v>
      </c>
      <c r="R209" s="33">
        <v>2.6</v>
      </c>
      <c r="S209" s="32">
        <v>1</v>
      </c>
      <c r="T209" s="33">
        <f t="shared" si="942"/>
        <v>13</v>
      </c>
      <c r="U209" s="33">
        <f t="shared" ref="U209" si="1173">-$L209+T209</f>
        <v>8</v>
      </c>
      <c r="V209" s="25">
        <f t="shared" ref="V209" si="1174">V208+U209</f>
        <v>73.759999999999962</v>
      </c>
      <c r="W209" s="25">
        <f t="shared" ref="W209" si="1175">L209+W208</f>
        <v>548.5</v>
      </c>
      <c r="X209" s="36">
        <f t="shared" ref="X209" si="1176">SUM(V209/W209)</f>
        <v>0.13447584320875108</v>
      </c>
      <c r="Y209" s="26">
        <f t="shared" ref="Y209" si="1177">V209/100</f>
        <v>0.73759999999999959</v>
      </c>
      <c r="Z209" s="27">
        <f t="shared" ref="Z209" si="1178">V209*100</f>
        <v>7375.9999999999964</v>
      </c>
      <c r="AA209" s="32" t="s">
        <v>63</v>
      </c>
      <c r="AE209" s="33">
        <f t="shared" ref="AE209" si="1179">MAX(AS209, AH209, BK209)</f>
        <v>3.52</v>
      </c>
      <c r="AH209" s="33">
        <v>3.52</v>
      </c>
      <c r="AR209" s="32" t="s">
        <v>57</v>
      </c>
      <c r="AS209" s="33">
        <v>2.6</v>
      </c>
      <c r="BG209" s="33">
        <f t="shared" si="1164"/>
        <v>12.600000000000001</v>
      </c>
      <c r="BH209" s="33">
        <f t="shared" si="1165"/>
        <v>3.3184</v>
      </c>
      <c r="BK209" s="33">
        <v>3.2</v>
      </c>
      <c r="BM209" s="32">
        <v>117</v>
      </c>
      <c r="BN209" s="32">
        <v>55</v>
      </c>
      <c r="BO209" s="44">
        <f t="shared" si="1148"/>
        <v>0.47008547008547008</v>
      </c>
      <c r="BP209" s="33">
        <f t="shared" si="1132"/>
        <v>13</v>
      </c>
      <c r="BQ209" s="33" t="s">
        <v>597</v>
      </c>
      <c r="BT209" s="32" t="s">
        <v>638</v>
      </c>
      <c r="BU209" s="32" t="s">
        <v>246</v>
      </c>
      <c r="BV209" s="32">
        <v>2400</v>
      </c>
      <c r="BW209" s="32" t="s">
        <v>490</v>
      </c>
      <c r="BX209" s="32" t="s">
        <v>460</v>
      </c>
      <c r="BY209" s="32">
        <v>9</v>
      </c>
      <c r="BZ209" s="33">
        <f t="shared" si="1149"/>
        <v>16</v>
      </c>
      <c r="CA209" s="33">
        <f t="shared" si="1140"/>
        <v>11</v>
      </c>
      <c r="CB209" s="33">
        <f t="shared" si="1109"/>
        <v>67.379999999999967</v>
      </c>
      <c r="CC209" s="58">
        <f t="shared" si="1110"/>
        <v>0.12284412032816767</v>
      </c>
      <c r="CD209" s="33">
        <f t="shared" si="950"/>
        <v>16.59</v>
      </c>
      <c r="CE209" s="33">
        <f t="shared" si="1111"/>
        <v>11.59</v>
      </c>
      <c r="CF209" s="33">
        <f t="shared" si="1112"/>
        <v>61.589999999999975</v>
      </c>
      <c r="CG209" s="33">
        <f t="shared" si="848"/>
        <v>16.59</v>
      </c>
      <c r="CH209" s="33">
        <f t="shared" si="1113"/>
        <v>11.592000000000001</v>
      </c>
      <c r="CI209" s="33">
        <f t="shared" si="1114"/>
        <v>63.339199999999963</v>
      </c>
      <c r="CJ209" s="33">
        <f t="shared" si="1115"/>
        <v>12.6</v>
      </c>
      <c r="CK209" s="33">
        <f t="shared" si="1116"/>
        <v>12.6</v>
      </c>
      <c r="CL209" s="33">
        <f t="shared" si="1117"/>
        <v>11.592000000000001</v>
      </c>
      <c r="CM209" s="33">
        <f t="shared" si="1118"/>
        <v>11.592000000000001</v>
      </c>
      <c r="CN209" s="33"/>
      <c r="CO209" s="33"/>
      <c r="CP209" s="58">
        <f t="shared" si="1119"/>
        <v>0.11547711941659064</v>
      </c>
    </row>
    <row r="210" spans="1:94" x14ac:dyDescent="0.2">
      <c r="A210" s="30">
        <v>46130</v>
      </c>
      <c r="B210" s="32" t="s">
        <v>67</v>
      </c>
      <c r="C210" s="32" t="s">
        <v>643</v>
      </c>
      <c r="D210" s="32" t="s">
        <v>65</v>
      </c>
      <c r="E210" s="33">
        <v>3</v>
      </c>
      <c r="F210" s="33" t="s">
        <v>59</v>
      </c>
      <c r="G210" s="33" t="s">
        <v>60</v>
      </c>
      <c r="H210" s="32" t="s">
        <v>69</v>
      </c>
      <c r="I210" s="32">
        <v>7</v>
      </c>
      <c r="J210" s="32">
        <v>1</v>
      </c>
      <c r="K210" s="40" t="s">
        <v>644</v>
      </c>
      <c r="L210" s="33">
        <v>5</v>
      </c>
      <c r="M210" s="35" t="s">
        <v>645</v>
      </c>
      <c r="N210" s="32" t="s">
        <v>4</v>
      </c>
      <c r="R210" s="33">
        <v>2.52</v>
      </c>
      <c r="S210" s="32">
        <v>2</v>
      </c>
      <c r="T210" s="33" t="str">
        <f t="shared" si="942"/>
        <v>0.00</v>
      </c>
      <c r="U210" s="33">
        <f t="shared" ref="U210" si="1180">-$L210+T210</f>
        <v>-5</v>
      </c>
      <c r="V210" s="25">
        <f t="shared" ref="V210" si="1181">V209+U210</f>
        <v>68.759999999999962</v>
      </c>
      <c r="W210" s="25">
        <f t="shared" ref="W210" si="1182">L210+W209</f>
        <v>553.5</v>
      </c>
      <c r="X210" s="36">
        <f t="shared" ref="X210" si="1183">SUM(V210/W210)</f>
        <v>0.12422764227642269</v>
      </c>
      <c r="Y210" s="26">
        <f t="shared" ref="Y210" si="1184">V210/100</f>
        <v>0.68759999999999966</v>
      </c>
      <c r="Z210" s="27">
        <f t="shared" ref="Z210" si="1185">V210*100</f>
        <v>6875.9999999999964</v>
      </c>
      <c r="AA210" s="32" t="s">
        <v>61</v>
      </c>
      <c r="AE210" s="33">
        <f t="shared" ref="AE210" si="1186">MAX(AS210, AH210, BK210)</f>
        <v>2.6</v>
      </c>
      <c r="AH210" s="33">
        <v>2.25</v>
      </c>
      <c r="AR210" s="32" t="s">
        <v>57</v>
      </c>
      <c r="AS210" s="33">
        <v>2.6</v>
      </c>
      <c r="BG210" s="33">
        <f t="shared" si="1164"/>
        <v>6.25</v>
      </c>
      <c r="BH210" s="33">
        <f t="shared" si="1165"/>
        <v>2.1500000000000004</v>
      </c>
      <c r="BK210" s="33">
        <v>2.15</v>
      </c>
      <c r="BM210" s="32">
        <v>118</v>
      </c>
      <c r="BN210" s="32">
        <v>55</v>
      </c>
      <c r="BO210" s="44">
        <f t="shared" si="1148"/>
        <v>0.46610169491525422</v>
      </c>
      <c r="BP210" s="33">
        <f t="shared" si="1132"/>
        <v>12.6</v>
      </c>
      <c r="BQ210" s="33" t="s">
        <v>597</v>
      </c>
      <c r="BT210" s="32" t="s">
        <v>646</v>
      </c>
      <c r="BU210" s="32" t="s">
        <v>239</v>
      </c>
      <c r="BV210" s="32">
        <v>1600</v>
      </c>
      <c r="BW210" s="32" t="s">
        <v>459</v>
      </c>
      <c r="BX210" s="32" t="s">
        <v>460</v>
      </c>
      <c r="BY210" s="32">
        <v>12</v>
      </c>
      <c r="BZ210" s="33" t="str">
        <f t="shared" si="1149"/>
        <v>0.00</v>
      </c>
      <c r="CA210" s="33">
        <f t="shared" ref="CA210" si="1187">-$L210+BZ210</f>
        <v>-5</v>
      </c>
      <c r="CB210" s="33">
        <f t="shared" ref="CB210" si="1188">CB209+CA210</f>
        <v>62.379999999999967</v>
      </c>
      <c r="CC210" s="58">
        <f t="shared" si="1110"/>
        <v>0.11270099367660337</v>
      </c>
      <c r="CD210" s="33" t="str">
        <f t="shared" si="950"/>
        <v>0.00</v>
      </c>
      <c r="CE210" s="33">
        <f t="shared" ref="CE210" si="1189">-$L210+CD210</f>
        <v>-5</v>
      </c>
      <c r="CF210" s="33">
        <f t="shared" ref="CF210" si="1190">CF209+CE210</f>
        <v>56.589999999999975</v>
      </c>
      <c r="CG210" s="33" t="str">
        <f t="shared" si="848"/>
        <v>0.00</v>
      </c>
      <c r="CH210" s="33">
        <f t="shared" ref="CH210" si="1191">CM210</f>
        <v>-5</v>
      </c>
      <c r="CI210" s="33">
        <f t="shared" ref="CI210" si="1192">CI209+CH210</f>
        <v>58.339199999999963</v>
      </c>
      <c r="CJ210" s="33">
        <f t="shared" si="1115"/>
        <v>-5</v>
      </c>
      <c r="CK210" s="33">
        <f t="shared" si="1116"/>
        <v>-5</v>
      </c>
      <c r="CL210" s="33">
        <f t="shared" ref="CL210" si="1193">IF(CK210&gt;0, CK210*0.92, CK210)</f>
        <v>-5</v>
      </c>
      <c r="CM210" s="33">
        <f t="shared" si="1118"/>
        <v>-5</v>
      </c>
      <c r="CN210" s="33"/>
      <c r="CO210" s="33"/>
      <c r="CP210" s="58">
        <f t="shared" si="1119"/>
        <v>0.10540054200541998</v>
      </c>
    </row>
    <row r="211" spans="1:94" x14ac:dyDescent="0.2">
      <c r="A211" s="30">
        <v>46130</v>
      </c>
      <c r="B211" s="32" t="s">
        <v>67</v>
      </c>
      <c r="C211" s="32" t="s">
        <v>647</v>
      </c>
      <c r="D211" s="32" t="s">
        <v>65</v>
      </c>
      <c r="E211" s="33">
        <v>4.2</v>
      </c>
      <c r="F211" s="33" t="s">
        <v>59</v>
      </c>
      <c r="G211" s="33" t="s">
        <v>60</v>
      </c>
      <c r="H211" s="32" t="s">
        <v>69</v>
      </c>
      <c r="I211" s="32">
        <v>9</v>
      </c>
      <c r="J211" s="32">
        <v>2</v>
      </c>
      <c r="K211" s="34" t="s">
        <v>182</v>
      </c>
      <c r="L211" s="33">
        <v>5</v>
      </c>
      <c r="M211" s="35" t="s">
        <v>648</v>
      </c>
      <c r="N211" s="32" t="s">
        <v>4</v>
      </c>
      <c r="R211" s="33">
        <v>5.5</v>
      </c>
      <c r="S211" s="32">
        <v>3</v>
      </c>
      <c r="T211" s="33" t="str">
        <f t="shared" si="942"/>
        <v>0.00</v>
      </c>
      <c r="U211" s="33">
        <f t="shared" ref="U211:U212" si="1194">-$L211+T211</f>
        <v>-5</v>
      </c>
      <c r="V211" s="25">
        <f t="shared" ref="V211:V212" si="1195">V210+U211</f>
        <v>63.759999999999962</v>
      </c>
      <c r="W211" s="25">
        <f t="shared" ref="W211:W212" si="1196">L211+W210</f>
        <v>558.5</v>
      </c>
      <c r="X211" s="36">
        <f t="shared" ref="X211:X212" si="1197">SUM(V211/W211)</f>
        <v>0.11416293643688445</v>
      </c>
      <c r="Y211" s="26">
        <f t="shared" ref="Y211:Y212" si="1198">V211/100</f>
        <v>0.63759999999999961</v>
      </c>
      <c r="Z211" s="27">
        <f t="shared" ref="Z211:Z212" si="1199">V211*100</f>
        <v>6375.9999999999964</v>
      </c>
      <c r="AA211" s="32" t="s">
        <v>61</v>
      </c>
      <c r="AE211" s="33">
        <f t="shared" ref="AE211:AE212" si="1200">MAX(AS211, AH211, BK211)</f>
        <v>6.17</v>
      </c>
      <c r="AH211" s="33">
        <v>6.17</v>
      </c>
      <c r="AR211" s="32" t="s">
        <v>503</v>
      </c>
      <c r="BG211" s="33">
        <f t="shared" si="1164"/>
        <v>25.85</v>
      </c>
      <c r="BH211" s="33">
        <f t="shared" si="1165"/>
        <v>5.7564000000000002</v>
      </c>
      <c r="BK211" s="33">
        <v>5.95</v>
      </c>
      <c r="BM211" s="32">
        <v>119</v>
      </c>
      <c r="BN211" s="32">
        <v>55</v>
      </c>
      <c r="BO211" s="44">
        <f t="shared" si="1148"/>
        <v>0.46218487394957986</v>
      </c>
      <c r="BP211" s="33">
        <f t="shared" si="1132"/>
        <v>27.5</v>
      </c>
      <c r="BQ211" s="33" t="s">
        <v>590</v>
      </c>
      <c r="BR211" s="33" t="s">
        <v>605</v>
      </c>
      <c r="BT211" s="32" t="s">
        <v>651</v>
      </c>
      <c r="BU211" s="32" t="s">
        <v>239</v>
      </c>
      <c r="BV211" s="32">
        <v>1400</v>
      </c>
      <c r="BW211" s="32" t="s">
        <v>459</v>
      </c>
      <c r="BX211" s="32" t="s">
        <v>460</v>
      </c>
      <c r="BY211" s="32">
        <v>13</v>
      </c>
      <c r="BZ211" s="33" t="str">
        <f t="shared" si="1149"/>
        <v>0.00</v>
      </c>
      <c r="CA211" s="33">
        <f t="shared" ref="CA211:CA212" si="1201">-$L211+BZ211</f>
        <v>-5</v>
      </c>
      <c r="CB211" s="33">
        <f t="shared" ref="CB211:CB212" si="1202">CB210+CA211</f>
        <v>57.379999999999967</v>
      </c>
      <c r="CC211" s="58">
        <f t="shared" si="1110"/>
        <v>0.10273948075201426</v>
      </c>
      <c r="CD211" s="33" t="str">
        <f t="shared" si="950"/>
        <v>0.00</v>
      </c>
      <c r="CE211" s="33">
        <f t="shared" ref="CE211:CE212" si="1203">-$L211+CD211</f>
        <v>-5</v>
      </c>
      <c r="CF211" s="33">
        <f t="shared" ref="CF211:CF212" si="1204">CF210+CE211</f>
        <v>51.589999999999975</v>
      </c>
      <c r="CG211" s="33" t="str">
        <f t="shared" si="848"/>
        <v>0.00</v>
      </c>
      <c r="CH211" s="33">
        <f t="shared" ref="CH211:CH212" si="1205">CM211</f>
        <v>-5</v>
      </c>
      <c r="CI211" s="33">
        <f t="shared" ref="CI211:CI212" si="1206">CI210+CH211</f>
        <v>53.339199999999963</v>
      </c>
      <c r="CJ211" s="33">
        <f t="shared" si="1115"/>
        <v>-5</v>
      </c>
      <c r="CK211" s="33">
        <f t="shared" si="1116"/>
        <v>0.60000000000000053</v>
      </c>
      <c r="CL211" s="33">
        <f t="shared" ref="CL211:CL212" si="1207">IF(CK211&gt;0, CK211*0.92, CK211)</f>
        <v>0.55200000000000049</v>
      </c>
      <c r="CM211" s="33">
        <f t="shared" si="1118"/>
        <v>-5</v>
      </c>
      <c r="CN211" s="33"/>
      <c r="CO211" s="33"/>
      <c r="CP211" s="58">
        <f t="shared" si="1119"/>
        <v>9.5504386750223741E-2</v>
      </c>
    </row>
    <row r="212" spans="1:94" x14ac:dyDescent="0.2">
      <c r="A212" s="30">
        <v>46130</v>
      </c>
      <c r="B212" s="32" t="s">
        <v>67</v>
      </c>
      <c r="C212" s="32" t="s">
        <v>647</v>
      </c>
      <c r="D212" s="32" t="s">
        <v>65</v>
      </c>
      <c r="E212" s="33">
        <v>4.2</v>
      </c>
      <c r="F212" s="33" t="s">
        <v>59</v>
      </c>
      <c r="G212" s="33" t="s">
        <v>60</v>
      </c>
      <c r="H212" s="32" t="s">
        <v>69</v>
      </c>
      <c r="I212" s="32">
        <v>9</v>
      </c>
      <c r="J212" s="32">
        <v>2</v>
      </c>
      <c r="K212" s="39" t="s">
        <v>182</v>
      </c>
      <c r="L212" s="33">
        <v>5</v>
      </c>
      <c r="M212" s="35" t="s">
        <v>648</v>
      </c>
      <c r="N212" s="32" t="s">
        <v>5</v>
      </c>
      <c r="R212" s="33">
        <v>2</v>
      </c>
      <c r="S212" s="32">
        <v>3</v>
      </c>
      <c r="T212" s="33">
        <f t="shared" si="942"/>
        <v>10</v>
      </c>
      <c r="U212" s="33">
        <f t="shared" si="1194"/>
        <v>5</v>
      </c>
      <c r="V212" s="25">
        <f t="shared" si="1195"/>
        <v>68.759999999999962</v>
      </c>
      <c r="W212" s="25">
        <f t="shared" si="1196"/>
        <v>563.5</v>
      </c>
      <c r="X212" s="36">
        <f t="shared" si="1197"/>
        <v>0.12202307009760419</v>
      </c>
      <c r="Y212" s="26">
        <f t="shared" si="1198"/>
        <v>0.68759999999999966</v>
      </c>
      <c r="Z212" s="27">
        <f t="shared" si="1199"/>
        <v>6875.9999999999964</v>
      </c>
      <c r="AA212" s="32" t="s">
        <v>63</v>
      </c>
      <c r="AE212" s="33">
        <f t="shared" si="1200"/>
        <v>2.4</v>
      </c>
      <c r="AH212" s="33">
        <v>2.12</v>
      </c>
      <c r="AR212" s="32" t="s">
        <v>57</v>
      </c>
      <c r="AS212" s="33">
        <v>2</v>
      </c>
      <c r="BG212" s="33">
        <f t="shared" si="1164"/>
        <v>5.6000000000000014</v>
      </c>
      <c r="BH212" s="33">
        <f t="shared" si="1165"/>
        <v>2.0304000000000002</v>
      </c>
      <c r="BK212" s="33">
        <v>2.4</v>
      </c>
      <c r="BM212" s="32">
        <v>119</v>
      </c>
      <c r="BN212" s="32">
        <v>56</v>
      </c>
      <c r="BO212" s="44">
        <f t="shared" si="1148"/>
        <v>0.47058823529411764</v>
      </c>
      <c r="BP212" s="33">
        <f t="shared" si="1132"/>
        <v>10</v>
      </c>
      <c r="BQ212" s="33" t="s">
        <v>590</v>
      </c>
      <c r="BR212" s="33" t="s">
        <v>606</v>
      </c>
      <c r="BT212" s="32" t="s">
        <v>651</v>
      </c>
      <c r="BU212" s="32" t="s">
        <v>239</v>
      </c>
      <c r="BV212" s="32">
        <v>1400</v>
      </c>
      <c r="BW212" s="32" t="s">
        <v>459</v>
      </c>
      <c r="BX212" s="32" t="s">
        <v>460</v>
      </c>
      <c r="BY212" s="32">
        <v>13</v>
      </c>
      <c r="BZ212" s="33">
        <f t="shared" si="1149"/>
        <v>12</v>
      </c>
      <c r="CA212" s="33">
        <f t="shared" si="1201"/>
        <v>7</v>
      </c>
      <c r="CB212" s="33">
        <f t="shared" si="1202"/>
        <v>64.379999999999967</v>
      </c>
      <c r="CC212" s="58">
        <f t="shared" si="1110"/>
        <v>0.11425022182786151</v>
      </c>
      <c r="CD212" s="33">
        <f t="shared" si="950"/>
        <v>10.15</v>
      </c>
      <c r="CE212" s="33">
        <f t="shared" si="1203"/>
        <v>5.15</v>
      </c>
      <c r="CF212" s="33">
        <f t="shared" si="1204"/>
        <v>56.739999999999974</v>
      </c>
      <c r="CG212" s="33">
        <f t="shared" si="848"/>
        <v>10.15</v>
      </c>
      <c r="CH212" s="33">
        <f t="shared" si="1205"/>
        <v>5.5520000000000005</v>
      </c>
      <c r="CI212" s="33">
        <f t="shared" si="1206"/>
        <v>58.891199999999962</v>
      </c>
      <c r="CJ212" s="33">
        <f t="shared" si="1115"/>
        <v>5.6000000000000005</v>
      </c>
      <c r="CK212" s="33">
        <f t="shared" si="1116"/>
        <v>0.60000000000000053</v>
      </c>
      <c r="CL212" s="33">
        <f t="shared" si="1207"/>
        <v>0.55200000000000049</v>
      </c>
      <c r="CM212" s="33">
        <f t="shared" si="1118"/>
        <v>5.5520000000000005</v>
      </c>
      <c r="CN212" s="33"/>
      <c r="CO212" s="33"/>
      <c r="CP212" s="58">
        <f t="shared" si="1119"/>
        <v>0.1045096716947648</v>
      </c>
    </row>
    <row r="213" spans="1:94" x14ac:dyDescent="0.2">
      <c r="A213" s="30">
        <v>46130</v>
      </c>
      <c r="B213" s="32" t="s">
        <v>67</v>
      </c>
      <c r="C213" s="32" t="s">
        <v>652</v>
      </c>
      <c r="D213" s="32" t="s">
        <v>65</v>
      </c>
      <c r="E213" s="33">
        <v>5</v>
      </c>
      <c r="F213" s="33" t="s">
        <v>59</v>
      </c>
      <c r="G213" s="33" t="s">
        <v>60</v>
      </c>
      <c r="H213" s="32" t="s">
        <v>77</v>
      </c>
      <c r="I213" s="32">
        <v>7</v>
      </c>
      <c r="J213" s="32">
        <v>13</v>
      </c>
      <c r="K213" s="32" t="s">
        <v>649</v>
      </c>
      <c r="L213" s="33">
        <v>1.5</v>
      </c>
      <c r="M213" s="35" t="s">
        <v>650</v>
      </c>
      <c r="N213" s="32" t="s">
        <v>4</v>
      </c>
      <c r="R213" s="33">
        <v>23</v>
      </c>
      <c r="S213" s="32" t="s">
        <v>62</v>
      </c>
      <c r="T213" s="33" t="str">
        <f t="shared" si="942"/>
        <v>0.00</v>
      </c>
      <c r="U213" s="33">
        <f t="shared" ref="U213:U214" si="1208">-$L213+T213</f>
        <v>-1.5</v>
      </c>
      <c r="V213" s="25">
        <f t="shared" ref="V213:V214" si="1209">V212+U213</f>
        <v>67.259999999999962</v>
      </c>
      <c r="W213" s="25">
        <f t="shared" ref="W213:W214" si="1210">L213+W212</f>
        <v>565</v>
      </c>
      <c r="X213" s="36">
        <f t="shared" ref="X213:X214" si="1211">SUM(V213/W213)</f>
        <v>0.11904424778761055</v>
      </c>
      <c r="Y213" s="26">
        <f t="shared" ref="Y213:Y214" si="1212">V213/100</f>
        <v>0.67259999999999964</v>
      </c>
      <c r="Z213" s="27">
        <f t="shared" ref="Z213:Z214" si="1213">V213*100</f>
        <v>6725.9999999999964</v>
      </c>
      <c r="AA213" s="32" t="s">
        <v>61</v>
      </c>
      <c r="AE213" s="33">
        <f t="shared" ref="AE213:AE218" si="1214">MAX(AS213, AH213, BK213)</f>
        <v>23</v>
      </c>
      <c r="AH213" s="33">
        <v>18.38</v>
      </c>
      <c r="AR213" s="32" t="s">
        <v>57</v>
      </c>
      <c r="AS213" s="33">
        <v>23</v>
      </c>
      <c r="BG213" s="33">
        <f t="shared" si="1164"/>
        <v>26.07</v>
      </c>
      <c r="BH213" s="33">
        <f t="shared" si="1165"/>
        <v>16.989599999999999</v>
      </c>
      <c r="BK213" s="33">
        <v>16.7</v>
      </c>
      <c r="BM213" s="32">
        <v>120</v>
      </c>
      <c r="BN213" s="32">
        <v>56</v>
      </c>
      <c r="BO213" s="44">
        <f t="shared" si="1148"/>
        <v>0.46666666666666667</v>
      </c>
      <c r="BP213" s="33">
        <f t="shared" si="1132"/>
        <v>34.5</v>
      </c>
      <c r="BQ213" s="33" t="s">
        <v>591</v>
      </c>
      <c r="BR213" s="33" t="s">
        <v>605</v>
      </c>
      <c r="BT213" s="32" t="s">
        <v>653</v>
      </c>
      <c r="BU213" s="32" t="s">
        <v>246</v>
      </c>
      <c r="BV213" s="32">
        <v>1200</v>
      </c>
      <c r="BW213" s="32" t="s">
        <v>490</v>
      </c>
      <c r="BX213" s="32" t="s">
        <v>437</v>
      </c>
      <c r="BY213" s="32">
        <v>16</v>
      </c>
      <c r="BZ213" s="33" t="str">
        <f t="shared" si="1149"/>
        <v>0.00</v>
      </c>
      <c r="CA213" s="33">
        <f t="shared" ref="CA213:CA218" si="1215">-$L213+BZ213</f>
        <v>-1.5</v>
      </c>
      <c r="CB213" s="33">
        <f t="shared" ref="CB213:CB214" si="1216">CB212+CA213</f>
        <v>62.879999999999967</v>
      </c>
      <c r="CC213" s="58">
        <f t="shared" si="1110"/>
        <v>0.11129203539823003</v>
      </c>
      <c r="CD213" s="33" t="str">
        <f t="shared" si="950"/>
        <v>0.00</v>
      </c>
      <c r="CE213" s="33">
        <f t="shared" ref="CE213:CE218" si="1217">-$L213+CD213</f>
        <v>-1.5</v>
      </c>
      <c r="CF213" s="33">
        <f t="shared" ref="CF213:CF218" si="1218">CF212+CE213</f>
        <v>55.239999999999974</v>
      </c>
      <c r="CG213" s="33" t="str">
        <f t="shared" si="848"/>
        <v>0.00</v>
      </c>
      <c r="CH213" s="33">
        <f t="shared" ref="CH213:CH218" si="1219">CM213</f>
        <v>-1.5</v>
      </c>
      <c r="CI213" s="33">
        <f t="shared" ref="CI213:CI214" si="1220">CI212+CH213</f>
        <v>57.391199999999962</v>
      </c>
      <c r="CJ213" s="33">
        <f t="shared" si="1115"/>
        <v>-1.5</v>
      </c>
      <c r="CK213" s="33">
        <f t="shared" si="1116"/>
        <v>-5</v>
      </c>
      <c r="CL213" s="33">
        <f t="shared" ref="CL213:CL214" si="1221">IF(CK213&gt;0, CK213*0.92, CK213)</f>
        <v>-5</v>
      </c>
      <c r="CM213" s="33">
        <f t="shared" si="1118"/>
        <v>-1.5</v>
      </c>
      <c r="CN213" s="33"/>
      <c r="CO213" s="33"/>
      <c r="CP213" s="58">
        <f t="shared" si="1119"/>
        <v>0.1015773451327433</v>
      </c>
    </row>
    <row r="214" spans="1:94" x14ac:dyDescent="0.2">
      <c r="A214" s="30">
        <v>46130</v>
      </c>
      <c r="B214" s="32" t="s">
        <v>67</v>
      </c>
      <c r="C214" s="32" t="s">
        <v>652</v>
      </c>
      <c r="D214" s="32" t="s">
        <v>65</v>
      </c>
      <c r="E214" s="33">
        <v>5</v>
      </c>
      <c r="F214" s="33" t="s">
        <v>59</v>
      </c>
      <c r="G214" s="33" t="s">
        <v>60</v>
      </c>
      <c r="H214" s="32" t="s">
        <v>77</v>
      </c>
      <c r="I214" s="32">
        <v>7</v>
      </c>
      <c r="J214" s="32">
        <v>13</v>
      </c>
      <c r="K214" s="32" t="s">
        <v>649</v>
      </c>
      <c r="L214" s="33">
        <v>3.5</v>
      </c>
      <c r="M214" s="35" t="s">
        <v>650</v>
      </c>
      <c r="N214" s="32" t="s">
        <v>5</v>
      </c>
      <c r="R214" s="33">
        <v>5.5</v>
      </c>
      <c r="S214" s="32" t="s">
        <v>62</v>
      </c>
      <c r="T214" s="33" t="str">
        <f t="shared" si="942"/>
        <v>0.00</v>
      </c>
      <c r="U214" s="33">
        <f t="shared" si="1208"/>
        <v>-3.5</v>
      </c>
      <c r="V214" s="25">
        <f t="shared" si="1209"/>
        <v>63.759999999999962</v>
      </c>
      <c r="W214" s="25">
        <f t="shared" si="1210"/>
        <v>568.5</v>
      </c>
      <c r="X214" s="36">
        <f t="shared" si="1211"/>
        <v>0.11215479331574311</v>
      </c>
      <c r="Y214" s="26">
        <f t="shared" si="1212"/>
        <v>0.63759999999999961</v>
      </c>
      <c r="Z214" s="27">
        <f t="shared" si="1213"/>
        <v>6375.9999999999964</v>
      </c>
      <c r="AA214" s="32" t="s">
        <v>61</v>
      </c>
      <c r="AE214" s="33">
        <f t="shared" si="1214"/>
        <v>5.5</v>
      </c>
      <c r="AH214" s="33">
        <v>4.16</v>
      </c>
      <c r="AR214" s="32" t="s">
        <v>57</v>
      </c>
      <c r="AS214" s="33">
        <v>5.5</v>
      </c>
      <c r="BG214" s="33">
        <f t="shared" si="1164"/>
        <v>11.06</v>
      </c>
      <c r="BH214" s="33">
        <f t="shared" si="1165"/>
        <v>3.9072000000000005</v>
      </c>
      <c r="BK214" s="33">
        <v>3.2</v>
      </c>
      <c r="BM214" s="32">
        <v>120</v>
      </c>
      <c r="BN214" s="32">
        <v>56</v>
      </c>
      <c r="BO214" s="44">
        <f t="shared" si="1148"/>
        <v>0.46666666666666667</v>
      </c>
      <c r="BP214" s="33">
        <f t="shared" si="1132"/>
        <v>19.25</v>
      </c>
      <c r="BQ214" s="33" t="s">
        <v>591</v>
      </c>
      <c r="BR214" s="33" t="s">
        <v>606</v>
      </c>
      <c r="BT214" s="32" t="s">
        <v>653</v>
      </c>
      <c r="BU214" s="32" t="s">
        <v>246</v>
      </c>
      <c r="BV214" s="32">
        <v>1200</v>
      </c>
      <c r="BW214" s="32" t="s">
        <v>490</v>
      </c>
      <c r="BX214" s="32" t="s">
        <v>437</v>
      </c>
      <c r="BY214" s="32">
        <v>16</v>
      </c>
      <c r="BZ214" s="33" t="str">
        <f t="shared" si="1149"/>
        <v>0.00</v>
      </c>
      <c r="CA214" s="33">
        <f t="shared" si="1215"/>
        <v>-3.5</v>
      </c>
      <c r="CB214" s="33">
        <f t="shared" si="1216"/>
        <v>59.379999999999967</v>
      </c>
      <c r="CC214" s="58">
        <f t="shared" si="1110"/>
        <v>0.10445030782761648</v>
      </c>
      <c r="CD214" s="33" t="str">
        <f t="shared" si="950"/>
        <v>0.00</v>
      </c>
      <c r="CE214" s="33">
        <f t="shared" si="1217"/>
        <v>-3.5</v>
      </c>
      <c r="CF214" s="33">
        <f t="shared" si="1218"/>
        <v>51.739999999999974</v>
      </c>
      <c r="CG214" s="33" t="str">
        <f t="shared" si="848"/>
        <v>0.00</v>
      </c>
      <c r="CH214" s="33">
        <f t="shared" si="1219"/>
        <v>-3.5</v>
      </c>
      <c r="CI214" s="33">
        <f t="shared" si="1220"/>
        <v>53.891199999999962</v>
      </c>
      <c r="CJ214" s="33">
        <f t="shared" si="1115"/>
        <v>-3.5</v>
      </c>
      <c r="CK214" s="33">
        <f t="shared" si="1116"/>
        <v>-5</v>
      </c>
      <c r="CL214" s="33">
        <f t="shared" si="1221"/>
        <v>-5</v>
      </c>
      <c r="CM214" s="33">
        <f t="shared" si="1118"/>
        <v>-3.5</v>
      </c>
      <c r="CN214" s="33"/>
      <c r="CO214" s="33"/>
      <c r="CP214" s="58">
        <f t="shared" si="1119"/>
        <v>9.4795426561125704E-2</v>
      </c>
    </row>
    <row r="215" spans="1:94" x14ac:dyDescent="0.2">
      <c r="A215" s="30">
        <v>46137</v>
      </c>
      <c r="B215" s="32" t="s">
        <v>67</v>
      </c>
      <c r="C215" s="32" t="s">
        <v>654</v>
      </c>
      <c r="D215" s="32" t="s">
        <v>65</v>
      </c>
      <c r="E215" s="32">
        <v>1.46</v>
      </c>
      <c r="F215" s="33" t="s">
        <v>59</v>
      </c>
      <c r="G215" s="33" t="s">
        <v>60</v>
      </c>
      <c r="H215" s="32" t="s">
        <v>655</v>
      </c>
      <c r="I215" s="32">
        <v>2</v>
      </c>
      <c r="J215" s="32">
        <v>6</v>
      </c>
      <c r="K215" s="39" t="s">
        <v>656</v>
      </c>
      <c r="L215" s="33">
        <v>2.5</v>
      </c>
      <c r="M215" s="35" t="s">
        <v>658</v>
      </c>
      <c r="N215" s="32" t="s">
        <v>4</v>
      </c>
      <c r="R215" s="33">
        <v>4.4000000000000004</v>
      </c>
      <c r="S215" s="32">
        <v>1</v>
      </c>
      <c r="T215" s="33">
        <f t="shared" si="942"/>
        <v>11</v>
      </c>
      <c r="U215" s="33">
        <f t="shared" ref="U215" si="1222">-$L215+T215</f>
        <v>8.5</v>
      </c>
      <c r="V215" s="25">
        <f t="shared" ref="V215" si="1223">V214+U215</f>
        <v>72.259999999999962</v>
      </c>
      <c r="W215" s="25">
        <f t="shared" ref="W215" si="1224">L215+W214</f>
        <v>571</v>
      </c>
      <c r="X215" s="36">
        <f t="shared" ref="X215" si="1225">SUM(V215/W215)</f>
        <v>0.12654991243432567</v>
      </c>
      <c r="Y215" s="26">
        <f t="shared" ref="Y215" si="1226">V215/100</f>
        <v>0.72259999999999958</v>
      </c>
      <c r="Z215" s="27">
        <f t="shared" ref="Z215" si="1227">V215*100</f>
        <v>7225.9999999999964</v>
      </c>
      <c r="AA215" s="32" t="s">
        <v>63</v>
      </c>
      <c r="AE215" s="33">
        <f t="shared" si="1214"/>
        <v>5.28</v>
      </c>
      <c r="AH215" s="33">
        <v>5.28</v>
      </c>
      <c r="AR215" s="32" t="s">
        <v>503</v>
      </c>
      <c r="BG215" s="33">
        <f t="shared" si="1164"/>
        <v>10.700000000000001</v>
      </c>
      <c r="BH215" s="33">
        <f t="shared" si="1165"/>
        <v>4.9375999999999998</v>
      </c>
      <c r="BK215" s="33">
        <v>5.0999999999999996</v>
      </c>
      <c r="BM215" s="32">
        <v>121</v>
      </c>
      <c r="BN215" s="32">
        <v>57</v>
      </c>
      <c r="BO215" s="44">
        <f t="shared" si="1148"/>
        <v>0.47107438016528924</v>
      </c>
      <c r="BP215" s="33">
        <f t="shared" si="1132"/>
        <v>11</v>
      </c>
      <c r="BQ215" s="33" t="s">
        <v>595</v>
      </c>
      <c r="BS215" s="33" t="s">
        <v>327</v>
      </c>
      <c r="BT215" s="32" t="s">
        <v>663</v>
      </c>
      <c r="BU215" s="32" t="s">
        <v>243</v>
      </c>
      <c r="BV215" s="32">
        <v>1200</v>
      </c>
      <c r="BW215" s="32" t="s">
        <v>487</v>
      </c>
      <c r="BX215" s="32" t="s">
        <v>460</v>
      </c>
      <c r="BY215" s="32">
        <v>7</v>
      </c>
      <c r="BZ215" s="33">
        <f t="shared" si="1149"/>
        <v>12.75</v>
      </c>
      <c r="CA215" s="33">
        <f t="shared" si="1215"/>
        <v>10.25</v>
      </c>
      <c r="CB215" s="33">
        <f t="shared" ref="CB215:CB218" si="1228">CB214+CA215</f>
        <v>69.629999999999967</v>
      </c>
      <c r="CC215" s="58">
        <f t="shared" si="1110"/>
        <v>0.1219439579684763</v>
      </c>
      <c r="CD215" s="33">
        <f t="shared" si="950"/>
        <v>12.34</v>
      </c>
      <c r="CE215" s="33">
        <f t="shared" si="1217"/>
        <v>9.84</v>
      </c>
      <c r="CF215" s="33">
        <f t="shared" si="1218"/>
        <v>61.57999999999997</v>
      </c>
      <c r="CG215" s="33">
        <f t="shared" si="848"/>
        <v>12.34</v>
      </c>
      <c r="CH215" s="33">
        <f t="shared" si="1219"/>
        <v>10.044</v>
      </c>
      <c r="CI215" s="33">
        <f t="shared" ref="CI215:CI218" si="1229">CI214+CH215</f>
        <v>63.935199999999966</v>
      </c>
      <c r="CJ215" s="33">
        <f t="shared" si="1115"/>
        <v>10.700000000000001</v>
      </c>
      <c r="CK215" s="33">
        <f t="shared" si="1116"/>
        <v>8.2000000000000011</v>
      </c>
      <c r="CL215" s="33">
        <f t="shared" ref="CL215:CL218" si="1230">IF(CK215&gt;0, CK215*0.92, CK215)</f>
        <v>7.5440000000000014</v>
      </c>
      <c r="CM215" s="33">
        <f t="shared" si="1118"/>
        <v>10.044</v>
      </c>
      <c r="CN215" s="33"/>
      <c r="CO215" s="33"/>
      <c r="CP215" s="58">
        <f t="shared" si="1119"/>
        <v>0.11197057793345003</v>
      </c>
    </row>
    <row r="216" spans="1:94" x14ac:dyDescent="0.2">
      <c r="A216" s="30">
        <v>46137</v>
      </c>
      <c r="B216" s="32" t="s">
        <v>67</v>
      </c>
      <c r="C216" s="32" t="s">
        <v>654</v>
      </c>
      <c r="D216" s="32" t="s">
        <v>65</v>
      </c>
      <c r="E216" s="32">
        <v>1.46</v>
      </c>
      <c r="F216" s="33" t="s">
        <v>59</v>
      </c>
      <c r="G216" s="33" t="s">
        <v>60</v>
      </c>
      <c r="H216" s="32" t="s">
        <v>655</v>
      </c>
      <c r="I216" s="32">
        <v>2</v>
      </c>
      <c r="J216" s="32">
        <v>7</v>
      </c>
      <c r="K216" s="40" t="s">
        <v>657</v>
      </c>
      <c r="L216" s="33">
        <v>2.5</v>
      </c>
      <c r="M216" s="35" t="s">
        <v>658</v>
      </c>
      <c r="N216" s="32" t="s">
        <v>4</v>
      </c>
      <c r="R216" s="33">
        <v>6</v>
      </c>
      <c r="S216" s="32">
        <v>2</v>
      </c>
      <c r="T216" s="33" t="str">
        <f t="shared" si="942"/>
        <v>0.00</v>
      </c>
      <c r="U216" s="33">
        <f t="shared" ref="U216" si="1231">-$L216+T216</f>
        <v>-2.5</v>
      </c>
      <c r="V216" s="25">
        <f t="shared" ref="V216" si="1232">V215+U216</f>
        <v>69.759999999999962</v>
      </c>
      <c r="W216" s="25">
        <f t="shared" ref="W216" si="1233">L216+W215</f>
        <v>573.5</v>
      </c>
      <c r="X216" s="36">
        <f t="shared" ref="X216" si="1234">SUM(V216/W216)</f>
        <v>0.1216390584132519</v>
      </c>
      <c r="Y216" s="26">
        <f t="shared" ref="Y216" si="1235">V216/100</f>
        <v>0.69759999999999966</v>
      </c>
      <c r="Z216" s="27">
        <f t="shared" ref="Z216" si="1236">V216*100</f>
        <v>6975.9999999999964</v>
      </c>
      <c r="AA216" s="32" t="s">
        <v>61</v>
      </c>
      <c r="AB216" s="26">
        <f t="shared" ref="AB216" si="1237">Y216/100</f>
        <v>6.975999999999997E-3</v>
      </c>
      <c r="AC216" s="27">
        <f t="shared" ref="AC216" si="1238">Y216*100</f>
        <v>69.759999999999962</v>
      </c>
      <c r="AD216" s="32" t="s">
        <v>61</v>
      </c>
      <c r="AE216" s="33">
        <f t="shared" si="1214"/>
        <v>7.67</v>
      </c>
      <c r="AH216" s="33">
        <v>7.67</v>
      </c>
      <c r="AR216" s="32" t="s">
        <v>503</v>
      </c>
      <c r="BG216" s="33">
        <f t="shared" si="1164"/>
        <v>16.675000000000001</v>
      </c>
      <c r="BH216" s="33">
        <f t="shared" si="1165"/>
        <v>7.1364000000000001</v>
      </c>
      <c r="BK216" s="33">
        <v>6</v>
      </c>
      <c r="BM216" s="32">
        <v>121</v>
      </c>
      <c r="BN216" s="32">
        <v>57</v>
      </c>
      <c r="BO216" s="44">
        <f t="shared" si="1148"/>
        <v>0.47107438016528924</v>
      </c>
      <c r="BP216" s="33">
        <f t="shared" si="1132"/>
        <v>15</v>
      </c>
      <c r="BQ216" s="33" t="s">
        <v>595</v>
      </c>
      <c r="BS216" s="33" t="s">
        <v>328</v>
      </c>
      <c r="BT216" s="32" t="s">
        <v>663</v>
      </c>
      <c r="BU216" s="32" t="s">
        <v>243</v>
      </c>
      <c r="BV216" s="32">
        <v>1200</v>
      </c>
      <c r="BW216" s="32" t="s">
        <v>487</v>
      </c>
      <c r="BX216" s="32" t="s">
        <v>460</v>
      </c>
      <c r="BY216" s="32">
        <v>7</v>
      </c>
      <c r="BZ216" s="33" t="str">
        <f t="shared" si="1149"/>
        <v>0.00</v>
      </c>
      <c r="CA216" s="33">
        <f t="shared" si="1215"/>
        <v>-2.5</v>
      </c>
      <c r="CB216" s="33">
        <f t="shared" si="1228"/>
        <v>67.129999999999967</v>
      </c>
      <c r="CC216" s="58">
        <f t="shared" si="1110"/>
        <v>0.11705318221447247</v>
      </c>
      <c r="CD216" s="33" t="str">
        <f t="shared" si="950"/>
        <v>0.00</v>
      </c>
      <c r="CE216" s="33">
        <f t="shared" si="1217"/>
        <v>-2.5</v>
      </c>
      <c r="CF216" s="33">
        <f t="shared" si="1218"/>
        <v>59.07999999999997</v>
      </c>
      <c r="CG216" s="33" t="str">
        <f t="shared" si="848"/>
        <v>0.00</v>
      </c>
      <c r="CH216" s="33">
        <f t="shared" si="1219"/>
        <v>-2.5</v>
      </c>
      <c r="CI216" s="33">
        <f t="shared" si="1229"/>
        <v>61.435199999999966</v>
      </c>
      <c r="CJ216" s="33">
        <f t="shared" si="1115"/>
        <v>-2.5</v>
      </c>
      <c r="CK216" s="33">
        <f t="shared" si="1116"/>
        <v>8.2000000000000011</v>
      </c>
      <c r="CL216" s="33">
        <f t="shared" si="1230"/>
        <v>7.5440000000000014</v>
      </c>
      <c r="CM216" s="33">
        <f t="shared" si="1118"/>
        <v>-2.5</v>
      </c>
      <c r="CN216" s="33"/>
      <c r="CO216" s="33"/>
      <c r="CP216" s="58">
        <f t="shared" si="1119"/>
        <v>0.10712327811682644</v>
      </c>
    </row>
    <row r="217" spans="1:94" x14ac:dyDescent="0.2">
      <c r="A217" s="30">
        <v>46137</v>
      </c>
      <c r="B217" s="32" t="s">
        <v>67</v>
      </c>
      <c r="C217" s="32" t="s">
        <v>654</v>
      </c>
      <c r="D217" s="32" t="s">
        <v>65</v>
      </c>
      <c r="E217" s="32">
        <v>2.2200000000000002</v>
      </c>
      <c r="F217" s="33" t="s">
        <v>59</v>
      </c>
      <c r="G217" s="33" t="s">
        <v>60</v>
      </c>
      <c r="H217" s="32" t="s">
        <v>655</v>
      </c>
      <c r="I217" s="32">
        <v>3</v>
      </c>
      <c r="J217" s="32">
        <v>2</v>
      </c>
      <c r="K217" s="32" t="s">
        <v>659</v>
      </c>
      <c r="L217" s="33">
        <v>2.5</v>
      </c>
      <c r="M217" s="35" t="s">
        <v>660</v>
      </c>
      <c r="N217" s="32" t="s">
        <v>4</v>
      </c>
      <c r="R217" s="33">
        <v>2.1</v>
      </c>
      <c r="S217" s="32" t="s">
        <v>62</v>
      </c>
      <c r="T217" s="33" t="str">
        <f t="shared" si="942"/>
        <v>0.00</v>
      </c>
      <c r="U217" s="33">
        <f t="shared" ref="U217" si="1239">-$L217+T217</f>
        <v>-2.5</v>
      </c>
      <c r="V217" s="25">
        <f t="shared" ref="V217" si="1240">V216+U217</f>
        <v>67.259999999999962</v>
      </c>
      <c r="W217" s="25">
        <f t="shared" ref="W217" si="1241">L217+W216</f>
        <v>576</v>
      </c>
      <c r="X217" s="36">
        <f t="shared" ref="X217" si="1242">SUM(V217/W217)</f>
        <v>0.11677083333333327</v>
      </c>
      <c r="Y217" s="26">
        <f t="shared" ref="Y217" si="1243">V217/100</f>
        <v>0.67259999999999964</v>
      </c>
      <c r="Z217" s="27">
        <f t="shared" ref="Z217" si="1244">V217*100</f>
        <v>6725.9999999999964</v>
      </c>
      <c r="AA217" s="32" t="s">
        <v>61</v>
      </c>
      <c r="AE217" s="33">
        <f t="shared" si="1214"/>
        <v>2.27</v>
      </c>
      <c r="AH217" s="33">
        <v>2.27</v>
      </c>
      <c r="AR217" s="32" t="s">
        <v>48</v>
      </c>
      <c r="BG217" s="33">
        <f t="shared" si="1164"/>
        <v>3.1749999999999998</v>
      </c>
      <c r="BH217" s="33">
        <f t="shared" si="1165"/>
        <v>2.1684000000000001</v>
      </c>
      <c r="BK217" s="33">
        <v>2.1</v>
      </c>
      <c r="BM217" s="32">
        <v>122</v>
      </c>
      <c r="BN217" s="32">
        <v>57</v>
      </c>
      <c r="BO217" s="44">
        <f t="shared" si="1148"/>
        <v>0.46721311475409838</v>
      </c>
      <c r="BP217" s="33">
        <f t="shared" si="1132"/>
        <v>5.25</v>
      </c>
      <c r="BQ217" s="33" t="s">
        <v>594</v>
      </c>
      <c r="BT217" s="32" t="s">
        <v>664</v>
      </c>
      <c r="BU217" s="32" t="s">
        <v>243</v>
      </c>
      <c r="BV217" s="32">
        <v>2000</v>
      </c>
      <c r="BW217" s="32" t="s">
        <v>487</v>
      </c>
      <c r="BX217" s="32" t="s">
        <v>460</v>
      </c>
      <c r="BY217" s="32">
        <v>11</v>
      </c>
      <c r="BZ217" s="33" t="str">
        <f t="shared" si="1149"/>
        <v>0.00</v>
      </c>
      <c r="CA217" s="33">
        <f t="shared" si="1215"/>
        <v>-2.5</v>
      </c>
      <c r="CB217" s="33">
        <f t="shared" si="1228"/>
        <v>64.629999999999967</v>
      </c>
      <c r="CC217" s="58">
        <f t="shared" si="1110"/>
        <v>0.11220486111111105</v>
      </c>
      <c r="CD217" s="33" t="str">
        <f t="shared" si="950"/>
        <v>0.00</v>
      </c>
      <c r="CE217" s="33">
        <f t="shared" si="1217"/>
        <v>-2.5</v>
      </c>
      <c r="CF217" s="33">
        <f t="shared" si="1218"/>
        <v>56.57999999999997</v>
      </c>
      <c r="CG217" s="33" t="str">
        <f t="shared" si="848"/>
        <v>0.00</v>
      </c>
      <c r="CH217" s="33">
        <f t="shared" si="1219"/>
        <v>-2.5</v>
      </c>
      <c r="CI217" s="33">
        <f t="shared" si="1229"/>
        <v>58.935199999999966</v>
      </c>
      <c r="CJ217" s="33">
        <f t="shared" si="1115"/>
        <v>-2.5</v>
      </c>
      <c r="CK217" s="33">
        <f t="shared" si="1116"/>
        <v>-2.5</v>
      </c>
      <c r="CL217" s="33">
        <f t="shared" si="1230"/>
        <v>-2.5</v>
      </c>
      <c r="CM217" s="33">
        <f t="shared" si="1118"/>
        <v>-2.5</v>
      </c>
      <c r="CN217" s="33"/>
      <c r="CO217" s="33"/>
      <c r="CP217" s="58">
        <f t="shared" si="1119"/>
        <v>0.1023180555555555</v>
      </c>
    </row>
    <row r="218" spans="1:94" x14ac:dyDescent="0.2">
      <c r="A218" s="30">
        <v>46137</v>
      </c>
      <c r="B218" s="32" t="s">
        <v>67</v>
      </c>
      <c r="C218" s="32" t="s">
        <v>654</v>
      </c>
      <c r="D218" s="32" t="s">
        <v>65</v>
      </c>
      <c r="E218" s="33">
        <v>6.4</v>
      </c>
      <c r="F218" s="33" t="s">
        <v>59</v>
      </c>
      <c r="G218" s="33" t="s">
        <v>60</v>
      </c>
      <c r="H218" s="32" t="s">
        <v>77</v>
      </c>
      <c r="I218" s="32">
        <v>7</v>
      </c>
      <c r="J218" s="32">
        <v>1</v>
      </c>
      <c r="K218" s="40" t="s">
        <v>661</v>
      </c>
      <c r="L218" s="33">
        <v>2.5</v>
      </c>
      <c r="M218" s="35" t="s">
        <v>662</v>
      </c>
      <c r="N218" s="32" t="s">
        <v>4</v>
      </c>
      <c r="R218" s="33">
        <v>2.7</v>
      </c>
      <c r="S218" s="32">
        <v>2</v>
      </c>
      <c r="T218" s="33" t="str">
        <f t="shared" si="942"/>
        <v>0.00</v>
      </c>
      <c r="U218" s="33">
        <f t="shared" ref="U218" si="1245">-$L218+T218</f>
        <v>-2.5</v>
      </c>
      <c r="V218" s="25">
        <f t="shared" ref="V218" si="1246">V217+U218</f>
        <v>64.759999999999962</v>
      </c>
      <c r="W218" s="25">
        <f t="shared" ref="W218" si="1247">L218+W217</f>
        <v>578.5</v>
      </c>
      <c r="X218" s="36">
        <f t="shared" ref="X218" si="1248">SUM(V218/W218)</f>
        <v>0.11194468452895413</v>
      </c>
      <c r="Y218" s="26">
        <f t="shared" ref="Y218" si="1249">V218/100</f>
        <v>0.64759999999999962</v>
      </c>
      <c r="Z218" s="27">
        <f t="shared" ref="Z218" si="1250">V218*100</f>
        <v>6475.9999999999964</v>
      </c>
      <c r="AA218" s="32" t="s">
        <v>61</v>
      </c>
      <c r="AE218" s="33">
        <f t="shared" si="1214"/>
        <v>2.73</v>
      </c>
      <c r="AH218" s="33">
        <v>2.73</v>
      </c>
      <c r="AR218" s="32" t="s">
        <v>48</v>
      </c>
      <c r="BG218" s="33">
        <f t="shared" si="1164"/>
        <v>4.3250000000000002</v>
      </c>
      <c r="BH218" s="33">
        <f t="shared" si="1165"/>
        <v>2.5916000000000001</v>
      </c>
      <c r="BK218" s="33">
        <v>2.7</v>
      </c>
      <c r="BM218" s="32">
        <v>123</v>
      </c>
      <c r="BN218" s="32">
        <v>57</v>
      </c>
      <c r="BO218" s="44">
        <f t="shared" si="1148"/>
        <v>0.46341463414634149</v>
      </c>
      <c r="BP218" s="33">
        <f t="shared" si="1132"/>
        <v>6.75</v>
      </c>
      <c r="BQ218" s="33" t="s">
        <v>594</v>
      </c>
      <c r="BT218" s="32" t="s">
        <v>665</v>
      </c>
      <c r="BU218" s="32" t="s">
        <v>241</v>
      </c>
      <c r="BV218" s="32">
        <v>1400</v>
      </c>
      <c r="BW218" s="32" t="s">
        <v>490</v>
      </c>
      <c r="BX218" s="32" t="s">
        <v>460</v>
      </c>
      <c r="BY218" s="32">
        <v>9</v>
      </c>
      <c r="BZ218" s="33" t="str">
        <f t="shared" si="1149"/>
        <v>0.00</v>
      </c>
      <c r="CA218" s="33">
        <f t="shared" si="1215"/>
        <v>-2.5</v>
      </c>
      <c r="CB218" s="33">
        <f t="shared" si="1228"/>
        <v>62.129999999999967</v>
      </c>
      <c r="CC218" s="58">
        <f t="shared" si="1110"/>
        <v>0.10739844425237678</v>
      </c>
      <c r="CD218" s="33" t="str">
        <f t="shared" si="950"/>
        <v>0.00</v>
      </c>
      <c r="CE218" s="33">
        <f t="shared" si="1217"/>
        <v>-2.5</v>
      </c>
      <c r="CF218" s="33">
        <f t="shared" si="1218"/>
        <v>54.07999999999997</v>
      </c>
      <c r="CG218" s="33" t="str">
        <f t="shared" si="848"/>
        <v>0.00</v>
      </c>
      <c r="CH218" s="33">
        <f t="shared" si="1219"/>
        <v>-2.5</v>
      </c>
      <c r="CI218" s="33">
        <f t="shared" si="1229"/>
        <v>56.435199999999966</v>
      </c>
      <c r="CJ218" s="33">
        <f t="shared" si="1115"/>
        <v>-2.5</v>
      </c>
      <c r="CK218" s="33">
        <f t="shared" si="1116"/>
        <v>-2.5</v>
      </c>
      <c r="CL218" s="33">
        <f t="shared" si="1230"/>
        <v>-2.5</v>
      </c>
      <c r="CM218" s="33">
        <f t="shared" si="1118"/>
        <v>-2.5</v>
      </c>
      <c r="CN218" s="33"/>
      <c r="CO218" s="33"/>
      <c r="CP218" s="58">
        <f t="shared" si="1119"/>
        <v>9.755436473638715E-2</v>
      </c>
    </row>
    <row r="219" spans="1:94" x14ac:dyDescent="0.2">
      <c r="A219" s="30">
        <v>46143</v>
      </c>
      <c r="B219" s="32" t="s">
        <v>67</v>
      </c>
      <c r="C219" s="32" t="s">
        <v>668</v>
      </c>
      <c r="D219" s="32" t="s">
        <v>85</v>
      </c>
      <c r="E219" s="33">
        <v>4.2</v>
      </c>
      <c r="F219" s="33" t="s">
        <v>59</v>
      </c>
      <c r="G219" s="33" t="s">
        <v>60</v>
      </c>
      <c r="H219" s="32" t="s">
        <v>669</v>
      </c>
      <c r="I219" s="32">
        <v>7</v>
      </c>
      <c r="J219" s="32">
        <v>6</v>
      </c>
      <c r="K219" s="32" t="s">
        <v>670</v>
      </c>
      <c r="L219" s="33">
        <v>1.25</v>
      </c>
      <c r="M219" s="35" t="s">
        <v>671</v>
      </c>
      <c r="N219" s="32" t="s">
        <v>4</v>
      </c>
      <c r="R219" s="33">
        <v>6</v>
      </c>
      <c r="S219" s="32" t="s">
        <v>62</v>
      </c>
      <c r="T219" s="33" t="str">
        <f t="shared" si="942"/>
        <v>0.00</v>
      </c>
      <c r="U219" s="33">
        <f t="shared" ref="U219:U220" si="1251">-$L219+T219</f>
        <v>-1.25</v>
      </c>
      <c r="V219" s="25">
        <f t="shared" ref="V219:V220" si="1252">V218+U219</f>
        <v>63.509999999999962</v>
      </c>
      <c r="W219" s="25">
        <f t="shared" ref="W219:W220" si="1253">L219+W218</f>
        <v>579.75</v>
      </c>
      <c r="X219" s="36">
        <f t="shared" ref="X219:X220" si="1254">SUM(V219/W219)</f>
        <v>0.10954721862871922</v>
      </c>
      <c r="Y219" s="26">
        <f t="shared" ref="Y219:Y220" si="1255">V219/100</f>
        <v>0.63509999999999966</v>
      </c>
      <c r="Z219" s="27">
        <f t="shared" ref="Z219:Z220" si="1256">V219*100</f>
        <v>6350.9999999999964</v>
      </c>
      <c r="AA219" s="32" t="s">
        <v>61</v>
      </c>
      <c r="AE219" s="33">
        <f t="shared" ref="AE219:AE226" si="1257">MAX(AS219, AH219, BK219)</f>
        <v>5.5</v>
      </c>
      <c r="AH219" s="33">
        <v>5.48</v>
      </c>
      <c r="AR219" s="32" t="s">
        <v>503</v>
      </c>
      <c r="BG219" s="33">
        <f t="shared" si="1164"/>
        <v>5.6000000000000005</v>
      </c>
      <c r="BH219" s="33">
        <f t="shared" si="1165"/>
        <v>5.1216000000000008</v>
      </c>
      <c r="BK219" s="33">
        <v>5.5</v>
      </c>
      <c r="BM219" s="32">
        <v>124</v>
      </c>
      <c r="BN219" s="32">
        <v>57</v>
      </c>
      <c r="BO219" s="44">
        <f t="shared" si="1148"/>
        <v>0.45967741935483869</v>
      </c>
      <c r="BP219" s="33">
        <f t="shared" si="1132"/>
        <v>7.5</v>
      </c>
      <c r="BQ219" s="33" t="s">
        <v>602</v>
      </c>
      <c r="BR219" s="33" t="s">
        <v>605</v>
      </c>
      <c r="BT219" s="32" t="s">
        <v>672</v>
      </c>
      <c r="BU219" s="32" t="s">
        <v>241</v>
      </c>
      <c r="BV219" s="32">
        <v>2000</v>
      </c>
      <c r="BW219" s="32" t="s">
        <v>459</v>
      </c>
      <c r="BX219" s="32" t="s">
        <v>460</v>
      </c>
      <c r="BY219" s="32">
        <v>14</v>
      </c>
      <c r="BZ219" s="33" t="str">
        <f t="shared" si="1149"/>
        <v>0.00</v>
      </c>
      <c r="CA219" s="33">
        <f t="shared" ref="CA219:CA220" si="1258">-$L219+BZ219</f>
        <v>-1.25</v>
      </c>
      <c r="CB219" s="33">
        <f t="shared" ref="CB219:CB220" si="1259">CB218+CA219</f>
        <v>60.879999999999967</v>
      </c>
      <c r="CC219" s="58">
        <f t="shared" si="1110"/>
        <v>0.10501078050883995</v>
      </c>
      <c r="CD219" s="33" t="str">
        <f t="shared" si="950"/>
        <v>0.00</v>
      </c>
      <c r="CE219" s="33">
        <f t="shared" ref="CE219:CE220" si="1260">-$L219+CD219</f>
        <v>-1.25</v>
      </c>
      <c r="CF219" s="33">
        <f t="shared" ref="CF219:CF220" si="1261">CF218+CE219</f>
        <v>52.82999999999997</v>
      </c>
      <c r="CG219" s="33" t="str">
        <f t="shared" si="848"/>
        <v>0.00</v>
      </c>
      <c r="CH219" s="33">
        <f t="shared" ref="CH219:CH220" si="1262">CM219</f>
        <v>-1.25</v>
      </c>
      <c r="CI219" s="33">
        <f t="shared" ref="CI219:CI220" si="1263">CI218+CH219</f>
        <v>55.185199999999966</v>
      </c>
      <c r="CJ219" s="33">
        <f t="shared" si="1115"/>
        <v>-1.25</v>
      </c>
      <c r="CK219" s="33">
        <f t="shared" si="1116"/>
        <v>-2.5</v>
      </c>
      <c r="CL219" s="33">
        <f t="shared" ref="CL219:CL220" si="1264">IF(CK219&gt;0, CK219*0.92, CK219)</f>
        <v>-2.5</v>
      </c>
      <c r="CM219" s="33">
        <f t="shared" si="1118"/>
        <v>-1.25</v>
      </c>
      <c r="CN219" s="33"/>
      <c r="CO219" s="33"/>
      <c r="CP219" s="58">
        <f t="shared" si="1119"/>
        <v>9.5187925830099121E-2</v>
      </c>
    </row>
    <row r="220" spans="1:94" x14ac:dyDescent="0.2">
      <c r="A220" s="30">
        <v>46143</v>
      </c>
      <c r="B220" s="32" t="s">
        <v>67</v>
      </c>
      <c r="C220" s="32" t="s">
        <v>668</v>
      </c>
      <c r="D220" s="32" t="s">
        <v>85</v>
      </c>
      <c r="E220" s="33">
        <v>4.2</v>
      </c>
      <c r="F220" s="33" t="s">
        <v>59</v>
      </c>
      <c r="G220" s="33" t="s">
        <v>60</v>
      </c>
      <c r="H220" s="32" t="s">
        <v>669</v>
      </c>
      <c r="I220" s="32">
        <v>7</v>
      </c>
      <c r="J220" s="32">
        <v>6</v>
      </c>
      <c r="K220" s="32" t="s">
        <v>670</v>
      </c>
      <c r="L220" s="33">
        <v>1.25</v>
      </c>
      <c r="M220" s="35" t="s">
        <v>671</v>
      </c>
      <c r="N220" s="32" t="s">
        <v>5</v>
      </c>
      <c r="R220" s="33">
        <v>2.25</v>
      </c>
      <c r="S220" s="32" t="s">
        <v>62</v>
      </c>
      <c r="T220" s="33" t="str">
        <f t="shared" si="942"/>
        <v>0.00</v>
      </c>
      <c r="U220" s="33">
        <f t="shared" si="1251"/>
        <v>-1.25</v>
      </c>
      <c r="V220" s="25">
        <f t="shared" si="1252"/>
        <v>62.259999999999962</v>
      </c>
      <c r="W220" s="25">
        <f t="shared" si="1253"/>
        <v>581</v>
      </c>
      <c r="X220" s="36">
        <f t="shared" si="1254"/>
        <v>0.10716006884681577</v>
      </c>
      <c r="Y220" s="26">
        <f t="shared" si="1255"/>
        <v>0.6225999999999996</v>
      </c>
      <c r="Z220" s="27">
        <f t="shared" si="1256"/>
        <v>6225.9999999999964</v>
      </c>
      <c r="AA220" s="32" t="s">
        <v>61</v>
      </c>
      <c r="AE220" s="33">
        <f t="shared" si="1257"/>
        <v>2.25</v>
      </c>
      <c r="AH220" s="33">
        <v>2.0699999999999998</v>
      </c>
      <c r="AR220" s="32" t="s">
        <v>57</v>
      </c>
      <c r="AS220" s="33">
        <v>2.25</v>
      </c>
      <c r="BG220" s="33">
        <f t="shared" si="1164"/>
        <v>1.3374999999999999</v>
      </c>
      <c r="BH220" s="33">
        <f t="shared" si="1165"/>
        <v>1.9843999999999999</v>
      </c>
      <c r="BK220" s="33">
        <v>2.1</v>
      </c>
      <c r="BM220" s="32">
        <v>124</v>
      </c>
      <c r="BN220" s="32">
        <v>57</v>
      </c>
      <c r="BO220" s="44">
        <f t="shared" si="1148"/>
        <v>0.45967741935483869</v>
      </c>
      <c r="BP220" s="33">
        <f t="shared" si="1132"/>
        <v>2.8125</v>
      </c>
      <c r="BQ220" s="33" t="s">
        <v>602</v>
      </c>
      <c r="BR220" s="33" t="s">
        <v>606</v>
      </c>
      <c r="BT220" s="32" t="s">
        <v>672</v>
      </c>
      <c r="BU220" s="32" t="s">
        <v>241</v>
      </c>
      <c r="BV220" s="32">
        <v>2000</v>
      </c>
      <c r="BW220" s="32" t="s">
        <v>459</v>
      </c>
      <c r="BX220" s="32" t="s">
        <v>460</v>
      </c>
      <c r="BY220" s="32">
        <v>14</v>
      </c>
      <c r="BZ220" s="33" t="str">
        <f t="shared" si="1149"/>
        <v>0.00</v>
      </c>
      <c r="CA220" s="33">
        <f t="shared" si="1258"/>
        <v>-1.25</v>
      </c>
      <c r="CB220" s="33">
        <f t="shared" si="1259"/>
        <v>59.629999999999967</v>
      </c>
      <c r="CC220" s="58">
        <f t="shared" si="1110"/>
        <v>0.10263339070567981</v>
      </c>
      <c r="CD220" s="33" t="str">
        <f t="shared" si="950"/>
        <v>0.00</v>
      </c>
      <c r="CE220" s="33">
        <f t="shared" si="1260"/>
        <v>-1.25</v>
      </c>
      <c r="CF220" s="33">
        <f t="shared" si="1261"/>
        <v>51.57999999999997</v>
      </c>
      <c r="CG220" s="33" t="str">
        <f t="shared" si="848"/>
        <v>0.00</v>
      </c>
      <c r="CH220" s="33">
        <f t="shared" si="1262"/>
        <v>-1.25</v>
      </c>
      <c r="CI220" s="33">
        <f t="shared" si="1263"/>
        <v>53.935199999999966</v>
      </c>
      <c r="CJ220" s="33">
        <f t="shared" si="1115"/>
        <v>-1.25</v>
      </c>
      <c r="CK220" s="33">
        <f t="shared" si="1116"/>
        <v>-2.5</v>
      </c>
      <c r="CL220" s="33">
        <f t="shared" si="1264"/>
        <v>-2.5</v>
      </c>
      <c r="CM220" s="33">
        <f t="shared" si="1118"/>
        <v>-1.25</v>
      </c>
      <c r="CN220" s="33"/>
      <c r="CO220" s="33"/>
      <c r="CP220" s="58">
        <f t="shared" si="1119"/>
        <v>9.2831669535283934E-2</v>
      </c>
    </row>
    <row r="221" spans="1:94" x14ac:dyDescent="0.2">
      <c r="A221" s="30">
        <v>46144</v>
      </c>
      <c r="B221" s="32" t="s">
        <v>67</v>
      </c>
      <c r="C221" s="32" t="s">
        <v>673</v>
      </c>
      <c r="D221" s="32" t="s">
        <v>65</v>
      </c>
      <c r="E221" s="32">
        <v>2.15</v>
      </c>
      <c r="F221" s="33" t="s">
        <v>59</v>
      </c>
      <c r="G221" s="33" t="s">
        <v>60</v>
      </c>
      <c r="H221" s="32" t="s">
        <v>674</v>
      </c>
      <c r="I221" s="32">
        <v>6</v>
      </c>
      <c r="J221" s="32">
        <v>6</v>
      </c>
      <c r="K221" s="32" t="s">
        <v>675</v>
      </c>
      <c r="L221" s="33">
        <v>2.5</v>
      </c>
      <c r="M221" s="35" t="s">
        <v>676</v>
      </c>
      <c r="N221" s="32" t="s">
        <v>4</v>
      </c>
      <c r="R221" s="33">
        <v>3.8</v>
      </c>
      <c r="S221" s="32" t="s">
        <v>62</v>
      </c>
      <c r="T221" s="33" t="str">
        <f t="shared" si="942"/>
        <v>0.00</v>
      </c>
      <c r="U221" s="33">
        <f t="shared" ref="U221:U224" si="1265">-$L221+T221</f>
        <v>-2.5</v>
      </c>
      <c r="V221" s="25">
        <f t="shared" ref="V221:V224" si="1266">V220+U221</f>
        <v>59.759999999999962</v>
      </c>
      <c r="W221" s="25">
        <f t="shared" ref="W221:W224" si="1267">L221+W220</f>
        <v>583.5</v>
      </c>
      <c r="X221" s="36">
        <f t="shared" ref="X221:X224" si="1268">SUM(V221/W221)</f>
        <v>0.10241645244215931</v>
      </c>
      <c r="Y221" s="26">
        <f t="shared" ref="Y221:Y224" si="1269">V221/100</f>
        <v>0.59759999999999958</v>
      </c>
      <c r="Z221" s="27">
        <f t="shared" ref="Z221:Z224" si="1270">V221*100</f>
        <v>5975.9999999999964</v>
      </c>
      <c r="AA221" s="32" t="s">
        <v>61</v>
      </c>
      <c r="AE221" s="33">
        <f t="shared" si="1257"/>
        <v>3.8</v>
      </c>
      <c r="AH221" s="33">
        <v>2.93</v>
      </c>
      <c r="AR221" s="32" t="s">
        <v>57</v>
      </c>
      <c r="AS221" s="33">
        <v>3.8</v>
      </c>
      <c r="BG221" s="33">
        <f t="shared" si="1164"/>
        <v>4.8250000000000002</v>
      </c>
      <c r="BH221" s="33">
        <f t="shared" si="1165"/>
        <v>2.7756000000000003</v>
      </c>
      <c r="BK221" s="33">
        <v>3</v>
      </c>
      <c r="BM221" s="32">
        <v>125</v>
      </c>
      <c r="BN221" s="32">
        <v>57</v>
      </c>
      <c r="BO221" s="44">
        <f t="shared" si="1148"/>
        <v>0.45600000000000002</v>
      </c>
      <c r="BP221" s="33">
        <f t="shared" si="1132"/>
        <v>9.5</v>
      </c>
      <c r="BQ221" s="33" t="s">
        <v>594</v>
      </c>
      <c r="BT221" s="32" t="s">
        <v>677</v>
      </c>
      <c r="BU221" s="32" t="s">
        <v>243</v>
      </c>
      <c r="BV221" s="32">
        <v>1400</v>
      </c>
      <c r="BW221" s="32" t="s">
        <v>459</v>
      </c>
      <c r="BX221" s="32" t="s">
        <v>460</v>
      </c>
      <c r="BY221" s="32">
        <v>11</v>
      </c>
      <c r="BZ221" s="33" t="str">
        <f t="shared" si="1149"/>
        <v>0.00</v>
      </c>
      <c r="CA221" s="33">
        <f t="shared" ref="CA221:CA224" si="1271">-$L221+BZ221</f>
        <v>-2.5</v>
      </c>
      <c r="CB221" s="33">
        <f t="shared" ref="CB221:CB224" si="1272">CB220+CA221</f>
        <v>57.129999999999967</v>
      </c>
      <c r="CC221" s="58">
        <f t="shared" si="1110"/>
        <v>9.7909168808911679E-2</v>
      </c>
      <c r="CD221" s="33" t="str">
        <f t="shared" si="950"/>
        <v>0.00</v>
      </c>
      <c r="CE221" s="33">
        <f t="shared" ref="CE221:CE226" si="1273">-$L221+CD221</f>
        <v>-2.5</v>
      </c>
      <c r="CF221" s="33">
        <f t="shared" ref="CF221:CF226" si="1274">CF220+CE221</f>
        <v>49.07999999999997</v>
      </c>
      <c r="CG221" s="33" t="str">
        <f t="shared" si="848"/>
        <v>0.00</v>
      </c>
      <c r="CH221" s="33">
        <f t="shared" ref="CH221:CH226" si="1275">CM221</f>
        <v>-2.5</v>
      </c>
      <c r="CI221" s="33">
        <f t="shared" ref="CI221:CI224" si="1276">CI220+CH221</f>
        <v>51.435199999999966</v>
      </c>
      <c r="CJ221" s="33">
        <f t="shared" si="1115"/>
        <v>-2.5</v>
      </c>
      <c r="CK221" s="33">
        <f t="shared" si="1116"/>
        <v>-2.5</v>
      </c>
      <c r="CL221" s="33">
        <f t="shared" ref="CL221:CL224" si="1277">IF(CK221&gt;0, CK221*0.92, CK221)</f>
        <v>-2.5</v>
      </c>
      <c r="CM221" s="33">
        <f t="shared" si="1118"/>
        <v>-2.5</v>
      </c>
      <c r="CN221" s="33"/>
      <c r="CO221" s="33"/>
      <c r="CP221" s="58">
        <f t="shared" si="1119"/>
        <v>8.8149443016280998E-2</v>
      </c>
    </row>
    <row r="222" spans="1:94" x14ac:dyDescent="0.2">
      <c r="A222" s="30">
        <v>46144</v>
      </c>
      <c r="B222" s="32" t="s">
        <v>67</v>
      </c>
      <c r="C222" s="32" t="s">
        <v>673</v>
      </c>
      <c r="D222" s="32" t="s">
        <v>65</v>
      </c>
      <c r="E222" s="32">
        <v>3.25</v>
      </c>
      <c r="F222" s="33" t="s">
        <v>59</v>
      </c>
      <c r="G222" s="33" t="s">
        <v>60</v>
      </c>
      <c r="H222" s="32" t="s">
        <v>674</v>
      </c>
      <c r="I222" s="32">
        <v>8</v>
      </c>
      <c r="J222" s="32">
        <v>9</v>
      </c>
      <c r="K222" s="41" t="s">
        <v>411</v>
      </c>
      <c r="L222" s="33">
        <v>2</v>
      </c>
      <c r="M222" s="35" t="s">
        <v>679</v>
      </c>
      <c r="N222" s="32" t="s">
        <v>4</v>
      </c>
      <c r="R222" s="33">
        <v>3.5</v>
      </c>
      <c r="S222" s="32">
        <v>4</v>
      </c>
      <c r="T222" s="33" t="str">
        <f t="shared" si="942"/>
        <v>0.00</v>
      </c>
      <c r="U222" s="33">
        <f t="shared" si="1265"/>
        <v>-2</v>
      </c>
      <c r="V222" s="25">
        <f t="shared" si="1266"/>
        <v>57.759999999999962</v>
      </c>
      <c r="W222" s="25">
        <f t="shared" si="1267"/>
        <v>585.5</v>
      </c>
      <c r="X222" s="36">
        <f t="shared" si="1268"/>
        <v>9.8650725875320172E-2</v>
      </c>
      <c r="Y222" s="26">
        <f t="shared" si="1269"/>
        <v>0.57759999999999967</v>
      </c>
      <c r="Z222" s="27">
        <f t="shared" si="1270"/>
        <v>5775.9999999999964</v>
      </c>
      <c r="AA222" s="32" t="s">
        <v>61</v>
      </c>
      <c r="AE222" s="33">
        <f t="shared" si="1257"/>
        <v>4.16</v>
      </c>
      <c r="AH222" s="33">
        <v>4.16</v>
      </c>
      <c r="AR222" s="32" t="s">
        <v>48</v>
      </c>
      <c r="BG222" s="33">
        <f t="shared" si="1164"/>
        <v>6.32</v>
      </c>
      <c r="BH222" s="33">
        <f t="shared" si="1165"/>
        <v>3.9072000000000005</v>
      </c>
      <c r="BK222" s="33">
        <v>3.5</v>
      </c>
      <c r="BM222" s="32">
        <v>126</v>
      </c>
      <c r="BN222" s="32">
        <v>57</v>
      </c>
      <c r="BO222" s="44">
        <f t="shared" si="1148"/>
        <v>0.45238095238095238</v>
      </c>
      <c r="BP222" s="33">
        <f t="shared" si="1132"/>
        <v>7</v>
      </c>
      <c r="BQ222" s="33" t="s">
        <v>599</v>
      </c>
      <c r="BS222" s="33" t="s">
        <v>327</v>
      </c>
      <c r="BT222" s="32" t="s">
        <v>680</v>
      </c>
      <c r="BU222" s="32" t="s">
        <v>243</v>
      </c>
      <c r="BV222" s="32">
        <v>1600</v>
      </c>
      <c r="BW222" s="32" t="s">
        <v>459</v>
      </c>
      <c r="BX222" s="32" t="s">
        <v>460</v>
      </c>
      <c r="BY222" s="32">
        <v>14</v>
      </c>
      <c r="BZ222" s="33" t="str">
        <f t="shared" si="1149"/>
        <v>0.00</v>
      </c>
      <c r="CA222" s="33">
        <f t="shared" si="1271"/>
        <v>-2</v>
      </c>
      <c r="CB222" s="33">
        <f t="shared" si="1272"/>
        <v>55.129999999999967</v>
      </c>
      <c r="CC222" s="58">
        <f t="shared" si="1110"/>
        <v>9.4158838599487565E-2</v>
      </c>
      <c r="CD222" s="33" t="str">
        <f t="shared" si="950"/>
        <v>0.00</v>
      </c>
      <c r="CE222" s="33">
        <f t="shared" si="1273"/>
        <v>-2</v>
      </c>
      <c r="CF222" s="33">
        <f t="shared" si="1274"/>
        <v>47.07999999999997</v>
      </c>
      <c r="CG222" s="33" t="str">
        <f t="shared" si="848"/>
        <v>0.00</v>
      </c>
      <c r="CH222" s="33">
        <f t="shared" si="1275"/>
        <v>-2</v>
      </c>
      <c r="CI222" s="33">
        <f t="shared" si="1276"/>
        <v>49.435199999999966</v>
      </c>
      <c r="CJ222" s="33">
        <f t="shared" si="1115"/>
        <v>-2</v>
      </c>
      <c r="CK222" s="33">
        <f t="shared" si="1116"/>
        <v>-2.5</v>
      </c>
      <c r="CL222" s="33">
        <f t="shared" si="1277"/>
        <v>-2.5</v>
      </c>
      <c r="CM222" s="33">
        <f t="shared" si="1118"/>
        <v>-2</v>
      </c>
      <c r="CN222" s="33"/>
      <c r="CO222" s="33"/>
      <c r="CP222" s="58">
        <f t="shared" si="1119"/>
        <v>8.4432450896669453E-2</v>
      </c>
    </row>
    <row r="223" spans="1:94" x14ac:dyDescent="0.2">
      <c r="A223" s="30">
        <v>46144</v>
      </c>
      <c r="B223" s="32" t="s">
        <v>67</v>
      </c>
      <c r="C223" s="32" t="s">
        <v>673</v>
      </c>
      <c r="D223" s="32" t="s">
        <v>65</v>
      </c>
      <c r="E223" s="32">
        <v>3.25</v>
      </c>
      <c r="F223" s="33" t="s">
        <v>59</v>
      </c>
      <c r="G223" s="33" t="s">
        <v>60</v>
      </c>
      <c r="H223" s="32" t="s">
        <v>674</v>
      </c>
      <c r="I223" s="32">
        <v>8</v>
      </c>
      <c r="J223" s="32">
        <v>5</v>
      </c>
      <c r="K223" s="32" t="s">
        <v>678</v>
      </c>
      <c r="L223" s="33">
        <v>0.5</v>
      </c>
      <c r="M223" s="35" t="s">
        <v>679</v>
      </c>
      <c r="N223" s="32" t="s">
        <v>4</v>
      </c>
      <c r="R223" s="33">
        <v>4.0999999999999996</v>
      </c>
      <c r="S223" s="32" t="s">
        <v>62</v>
      </c>
      <c r="T223" s="33" t="str">
        <f t="shared" si="942"/>
        <v>0.00</v>
      </c>
      <c r="U223" s="33">
        <f t="shared" si="1265"/>
        <v>-0.5</v>
      </c>
      <c r="V223" s="25">
        <f t="shared" si="1266"/>
        <v>57.259999999999962</v>
      </c>
      <c r="W223" s="25">
        <f t="shared" si="1267"/>
        <v>586</v>
      </c>
      <c r="X223" s="36">
        <f t="shared" si="1268"/>
        <v>9.7713310580204715E-2</v>
      </c>
      <c r="Y223" s="26">
        <f t="shared" si="1269"/>
        <v>0.57259999999999966</v>
      </c>
      <c r="Z223" s="27">
        <f t="shared" si="1270"/>
        <v>5725.9999999999964</v>
      </c>
      <c r="AA223" s="32" t="s">
        <v>61</v>
      </c>
      <c r="AE223" s="33">
        <f t="shared" si="1257"/>
        <v>4.38</v>
      </c>
      <c r="AH223" s="33">
        <v>4.38</v>
      </c>
      <c r="AR223" s="32" t="s">
        <v>48</v>
      </c>
      <c r="BG223" s="33">
        <f t="shared" si="1164"/>
        <v>1.69</v>
      </c>
      <c r="BH223" s="33">
        <f t="shared" si="1165"/>
        <v>4.1096000000000004</v>
      </c>
      <c r="BK223" s="33">
        <v>4.0999999999999996</v>
      </c>
      <c r="BM223" s="32">
        <v>126</v>
      </c>
      <c r="BN223" s="32">
        <v>57</v>
      </c>
      <c r="BO223" s="44">
        <f t="shared" si="1148"/>
        <v>0.45238095238095238</v>
      </c>
      <c r="BP223" s="33">
        <f t="shared" si="1132"/>
        <v>2.0499999999999998</v>
      </c>
      <c r="BQ223" s="33" t="s">
        <v>599</v>
      </c>
      <c r="BS223" s="33" t="s">
        <v>328</v>
      </c>
      <c r="BT223" s="32" t="s">
        <v>680</v>
      </c>
      <c r="BU223" s="32" t="s">
        <v>243</v>
      </c>
      <c r="BV223" s="32">
        <v>1600</v>
      </c>
      <c r="BW223" s="32" t="s">
        <v>459</v>
      </c>
      <c r="BX223" s="32" t="s">
        <v>460</v>
      </c>
      <c r="BY223" s="32">
        <v>14</v>
      </c>
      <c r="BZ223" s="33" t="str">
        <f t="shared" si="1149"/>
        <v>0.00</v>
      </c>
      <c r="CA223" s="33">
        <f t="shared" si="1271"/>
        <v>-0.5</v>
      </c>
      <c r="CB223" s="33">
        <f t="shared" si="1272"/>
        <v>54.629999999999967</v>
      </c>
      <c r="CC223" s="58">
        <f t="shared" si="1110"/>
        <v>9.3225255972696194E-2</v>
      </c>
      <c r="CD223" s="33" t="str">
        <f t="shared" si="950"/>
        <v>0.00</v>
      </c>
      <c r="CE223" s="33">
        <f t="shared" si="1273"/>
        <v>-0.5</v>
      </c>
      <c r="CF223" s="33">
        <f t="shared" si="1274"/>
        <v>46.57999999999997</v>
      </c>
      <c r="CG223" s="33" t="str">
        <f t="shared" ref="CG223:CG286" si="1278">IF(($AA223="W"),ROUND(($L223*$BH223),2),"0.00")</f>
        <v>0.00</v>
      </c>
      <c r="CH223" s="33">
        <f t="shared" si="1275"/>
        <v>-0.5</v>
      </c>
      <c r="CI223" s="33">
        <f t="shared" si="1276"/>
        <v>48.935199999999966</v>
      </c>
      <c r="CJ223" s="33">
        <f t="shared" si="1115"/>
        <v>-0.5</v>
      </c>
      <c r="CK223" s="33">
        <f t="shared" si="1116"/>
        <v>-2.5</v>
      </c>
      <c r="CL223" s="33">
        <f t="shared" si="1277"/>
        <v>-2.5</v>
      </c>
      <c r="CM223" s="33">
        <f t="shared" si="1118"/>
        <v>-0.5</v>
      </c>
      <c r="CN223" s="33"/>
      <c r="CO223" s="33"/>
      <c r="CP223" s="58">
        <f t="shared" si="1119"/>
        <v>8.3507167235494825E-2</v>
      </c>
    </row>
    <row r="224" spans="1:94" x14ac:dyDescent="0.2">
      <c r="A224" s="30">
        <v>46144</v>
      </c>
      <c r="B224" s="32" t="s">
        <v>67</v>
      </c>
      <c r="C224" s="32" t="s">
        <v>673</v>
      </c>
      <c r="D224" s="32" t="s">
        <v>65</v>
      </c>
      <c r="E224" s="32">
        <v>3.55</v>
      </c>
      <c r="F224" s="33" t="s">
        <v>59</v>
      </c>
      <c r="G224" s="33" t="s">
        <v>60</v>
      </c>
      <c r="H224" s="32" t="s">
        <v>79</v>
      </c>
      <c r="I224" s="32">
        <v>7</v>
      </c>
      <c r="J224" s="32">
        <v>6</v>
      </c>
      <c r="K224" s="32" t="s">
        <v>681</v>
      </c>
      <c r="L224" s="33">
        <v>2.5</v>
      </c>
      <c r="M224" s="35" t="s">
        <v>682</v>
      </c>
      <c r="N224" s="32" t="s">
        <v>4</v>
      </c>
      <c r="R224" s="33">
        <v>3.1</v>
      </c>
      <c r="S224" s="32" t="s">
        <v>62</v>
      </c>
      <c r="T224" s="33" t="str">
        <f t="shared" si="942"/>
        <v>0.00</v>
      </c>
      <c r="U224" s="33">
        <f t="shared" si="1265"/>
        <v>-2.5</v>
      </c>
      <c r="V224" s="25">
        <f t="shared" si="1266"/>
        <v>54.759999999999962</v>
      </c>
      <c r="W224" s="25">
        <f t="shared" si="1267"/>
        <v>588.5</v>
      </c>
      <c r="X224" s="36">
        <f t="shared" si="1268"/>
        <v>9.3050127442650746E-2</v>
      </c>
      <c r="Y224" s="26">
        <f t="shared" si="1269"/>
        <v>0.54759999999999964</v>
      </c>
      <c r="Z224" s="27">
        <f t="shared" si="1270"/>
        <v>5475.9999999999964</v>
      </c>
      <c r="AA224" s="32" t="s">
        <v>61</v>
      </c>
      <c r="AE224" s="33">
        <f t="shared" si="1257"/>
        <v>3.24</v>
      </c>
      <c r="AH224" s="33">
        <v>3.24</v>
      </c>
      <c r="AR224" s="32" t="s">
        <v>48</v>
      </c>
      <c r="BG224" s="33">
        <f t="shared" si="1164"/>
        <v>5.6000000000000014</v>
      </c>
      <c r="BH224" s="33">
        <f t="shared" si="1165"/>
        <v>3.0608000000000004</v>
      </c>
      <c r="BK224" s="33">
        <v>3.1</v>
      </c>
      <c r="BM224" s="32">
        <v>127</v>
      </c>
      <c r="BN224" s="32">
        <v>57</v>
      </c>
      <c r="BO224" s="44">
        <f t="shared" si="1148"/>
        <v>0.44881889763779526</v>
      </c>
      <c r="BP224" s="33">
        <f t="shared" si="1132"/>
        <v>7.75</v>
      </c>
      <c r="BQ224" s="33" t="s">
        <v>594</v>
      </c>
      <c r="BT224" s="32" t="s">
        <v>683</v>
      </c>
      <c r="BU224" s="32" t="s">
        <v>241</v>
      </c>
      <c r="BV224" s="32">
        <v>1600</v>
      </c>
      <c r="BW224" s="32" t="s">
        <v>487</v>
      </c>
      <c r="BX224" s="32" t="s">
        <v>460</v>
      </c>
      <c r="BY224" s="32">
        <v>14</v>
      </c>
      <c r="BZ224" s="33" t="str">
        <f t="shared" si="1149"/>
        <v>0.00</v>
      </c>
      <c r="CA224" s="33">
        <f t="shared" si="1271"/>
        <v>-2.5</v>
      </c>
      <c r="CB224" s="33">
        <f t="shared" si="1272"/>
        <v>52.129999999999967</v>
      </c>
      <c r="CC224" s="58">
        <f t="shared" si="1110"/>
        <v>8.8581138487680483E-2</v>
      </c>
      <c r="CD224" s="33" t="str">
        <f t="shared" si="950"/>
        <v>0.00</v>
      </c>
      <c r="CE224" s="33">
        <f t="shared" si="1273"/>
        <v>-2.5</v>
      </c>
      <c r="CF224" s="33">
        <f t="shared" si="1274"/>
        <v>44.07999999999997</v>
      </c>
      <c r="CG224" s="33" t="str">
        <f t="shared" si="1278"/>
        <v>0.00</v>
      </c>
      <c r="CH224" s="33">
        <f t="shared" si="1275"/>
        <v>-2.5</v>
      </c>
      <c r="CI224" s="33">
        <f t="shared" si="1276"/>
        <v>46.435199999999966</v>
      </c>
      <c r="CJ224" s="33">
        <f t="shared" si="1115"/>
        <v>-2.5</v>
      </c>
      <c r="CK224" s="33">
        <f t="shared" si="1116"/>
        <v>-2.5</v>
      </c>
      <c r="CL224" s="33">
        <f t="shared" si="1277"/>
        <v>-2.5</v>
      </c>
      <c r="CM224" s="33">
        <f t="shared" si="1118"/>
        <v>-2.5</v>
      </c>
      <c r="CN224" s="33"/>
      <c r="CO224" s="33"/>
      <c r="CP224" s="58">
        <f t="shared" si="1119"/>
        <v>7.8904333050127382E-2</v>
      </c>
    </row>
    <row r="225" spans="1:94" x14ac:dyDescent="0.2">
      <c r="A225" s="30">
        <v>46158</v>
      </c>
      <c r="B225" s="32" t="s">
        <v>67</v>
      </c>
      <c r="C225" s="32" t="s">
        <v>690</v>
      </c>
      <c r="D225" s="32" t="s">
        <v>65</v>
      </c>
      <c r="E225" s="32">
        <v>4.0199999999999996</v>
      </c>
      <c r="F225" s="33" t="s">
        <v>59</v>
      </c>
      <c r="G225" s="33" t="s">
        <v>60</v>
      </c>
      <c r="H225" s="32" t="s">
        <v>87</v>
      </c>
      <c r="I225" s="32">
        <v>8</v>
      </c>
      <c r="J225" s="32">
        <v>1</v>
      </c>
      <c r="K225" s="41" t="s">
        <v>182</v>
      </c>
      <c r="L225" s="33">
        <v>2</v>
      </c>
      <c r="M225" s="35" t="s">
        <v>691</v>
      </c>
      <c r="N225" s="32" t="s">
        <v>4</v>
      </c>
      <c r="R225" s="33">
        <v>2.9</v>
      </c>
      <c r="S225" s="32">
        <v>4</v>
      </c>
      <c r="T225" s="33" t="str">
        <f t="shared" si="942"/>
        <v>0.00</v>
      </c>
      <c r="U225" s="33">
        <f t="shared" ref="U225:U226" si="1279">-$L225+T225</f>
        <v>-2</v>
      </c>
      <c r="V225" s="25">
        <f t="shared" ref="V225:V226" si="1280">V224+U225</f>
        <v>52.759999999999962</v>
      </c>
      <c r="W225" s="25">
        <f t="shared" ref="W225:W226" si="1281">L225+W224</f>
        <v>590.5</v>
      </c>
      <c r="X225" s="36">
        <f t="shared" ref="X225:X226" si="1282">SUM(V225/W225)</f>
        <v>8.934801016088055E-2</v>
      </c>
      <c r="Y225" s="26">
        <f t="shared" ref="Y225:Y226" si="1283">V225/100</f>
        <v>0.52759999999999962</v>
      </c>
      <c r="Z225" s="27">
        <f t="shared" ref="Z225:Z226" si="1284">V225*100</f>
        <v>5275.9999999999964</v>
      </c>
      <c r="AA225" s="32" t="s">
        <v>61</v>
      </c>
      <c r="AE225" s="33">
        <f t="shared" si="1257"/>
        <v>2.72</v>
      </c>
      <c r="AH225" s="33">
        <v>2.72</v>
      </c>
      <c r="AR225" s="32" t="s">
        <v>503</v>
      </c>
      <c r="BG225" s="33">
        <f t="shared" si="1164"/>
        <v>3.4400000000000004</v>
      </c>
      <c r="BH225" s="33">
        <f t="shared" si="1165"/>
        <v>2.5824000000000003</v>
      </c>
      <c r="BK225" s="33">
        <v>2.6</v>
      </c>
      <c r="BM225" s="32">
        <v>128</v>
      </c>
      <c r="BN225" s="32">
        <v>57</v>
      </c>
      <c r="BO225" s="44">
        <f t="shared" ref="BO225:BO235" si="1285">BN225/BM225</f>
        <v>0.4453125</v>
      </c>
      <c r="BP225" s="33">
        <f t="shared" si="1132"/>
        <v>5.8</v>
      </c>
      <c r="BT225" s="32" t="s">
        <v>692</v>
      </c>
      <c r="BU225" s="32" t="s">
        <v>239</v>
      </c>
      <c r="BV225" s="32">
        <v>1200</v>
      </c>
      <c r="BW225" s="32" t="s">
        <v>492</v>
      </c>
      <c r="BZ225" s="33" t="str">
        <f t="shared" si="1149"/>
        <v>0.00</v>
      </c>
      <c r="CA225" s="33">
        <f t="shared" ref="CA225:CA226" si="1286">-$L225+BZ225</f>
        <v>-2</v>
      </c>
      <c r="CB225" s="33">
        <f t="shared" ref="CB225:CB226" si="1287">CB224+CA225</f>
        <v>50.129999999999967</v>
      </c>
      <c r="CC225" s="58">
        <f t="shared" ref="CC225:CC226" si="1288">CB225/W225</f>
        <v>8.4894157493649397E-2</v>
      </c>
      <c r="CD225" s="33" t="str">
        <f t="shared" si="950"/>
        <v>0.00</v>
      </c>
      <c r="CE225" s="33">
        <f t="shared" si="1273"/>
        <v>-2</v>
      </c>
      <c r="CF225" s="33">
        <f t="shared" si="1274"/>
        <v>42.07999999999997</v>
      </c>
      <c r="CG225" s="33" t="str">
        <f t="shared" si="1278"/>
        <v>0.00</v>
      </c>
      <c r="CH225" s="33">
        <f t="shared" si="1275"/>
        <v>-2</v>
      </c>
      <c r="CI225" s="33">
        <f t="shared" ref="CI225:CI226" si="1289">CI224+CH225</f>
        <v>44.435199999999966</v>
      </c>
      <c r="CJ225" s="33">
        <f t="shared" ref="CJ225:CJ226" si="1290">IF(AA225="W",
   L225*(AH225-1),
   -L225
)</f>
        <v>-2</v>
      </c>
      <c r="CK225" s="33">
        <f t="shared" si="1116"/>
        <v>-2.5</v>
      </c>
      <c r="CL225" s="33">
        <f t="shared" ref="CL225:CL226" si="1291">IF(CK225&gt;0, CK225*0.92, CK225)</f>
        <v>-2.5</v>
      </c>
      <c r="CM225" s="33">
        <f t="shared" ref="CM225:CM226" si="1292">IF(
  CK225&gt;0,
  IF(
    AA225="W",
    CJ225 - (CK225 - CL225),
    CJ225
  ),
  CJ225
)</f>
        <v>-2</v>
      </c>
      <c r="CN225" s="33"/>
      <c r="CO225" s="33"/>
      <c r="CP225" s="58">
        <f t="shared" ref="CP225:CP226" si="1293">CI225/W225</f>
        <v>7.525012701100757E-2</v>
      </c>
    </row>
    <row r="226" spans="1:94" x14ac:dyDescent="0.2">
      <c r="A226" s="30">
        <v>46158</v>
      </c>
      <c r="B226" s="32" t="s">
        <v>67</v>
      </c>
      <c r="C226" s="32" t="s">
        <v>690</v>
      </c>
      <c r="D226" s="32" t="s">
        <v>65</v>
      </c>
      <c r="E226" s="32">
        <v>4.0199999999999996</v>
      </c>
      <c r="F226" s="33" t="s">
        <v>59</v>
      </c>
      <c r="G226" s="33" t="s">
        <v>60</v>
      </c>
      <c r="H226" s="32" t="s">
        <v>87</v>
      </c>
      <c r="I226" s="32">
        <v>8</v>
      </c>
      <c r="J226" s="32">
        <v>18</v>
      </c>
      <c r="K226" s="34" t="s">
        <v>167</v>
      </c>
      <c r="L226" s="33">
        <v>0.5</v>
      </c>
      <c r="M226" s="35" t="s">
        <v>691</v>
      </c>
      <c r="N226" s="32" t="s">
        <v>4</v>
      </c>
      <c r="R226" s="33">
        <v>7.95</v>
      </c>
      <c r="S226" s="32">
        <v>3</v>
      </c>
      <c r="T226" s="33" t="str">
        <f t="shared" si="942"/>
        <v>0.00</v>
      </c>
      <c r="U226" s="33">
        <f t="shared" si="1279"/>
        <v>-0.5</v>
      </c>
      <c r="V226" s="25">
        <f t="shared" si="1280"/>
        <v>52.259999999999962</v>
      </c>
      <c r="W226" s="25">
        <f t="shared" si="1281"/>
        <v>591</v>
      </c>
      <c r="X226" s="36">
        <f t="shared" si="1282"/>
        <v>8.842639593908623E-2</v>
      </c>
      <c r="Y226" s="26">
        <f t="shared" si="1283"/>
        <v>0.52259999999999962</v>
      </c>
      <c r="Z226" s="27">
        <f t="shared" si="1284"/>
        <v>5225.9999999999964</v>
      </c>
      <c r="AA226" s="32" t="s">
        <v>61</v>
      </c>
      <c r="AE226" s="33">
        <f t="shared" si="1257"/>
        <v>9.07</v>
      </c>
      <c r="AH226" s="33">
        <v>9.07</v>
      </c>
      <c r="AR226" s="32" t="s">
        <v>48</v>
      </c>
      <c r="BG226" s="33">
        <f t="shared" si="1164"/>
        <v>4.0350000000000001</v>
      </c>
      <c r="BH226" s="33">
        <f t="shared" si="1165"/>
        <v>8.4244000000000003</v>
      </c>
      <c r="BK226" s="33">
        <v>2.4500000000000002</v>
      </c>
      <c r="BM226" s="32">
        <v>128</v>
      </c>
      <c r="BN226" s="32">
        <v>57</v>
      </c>
      <c r="BO226" s="44">
        <f t="shared" si="1285"/>
        <v>0.4453125</v>
      </c>
      <c r="BP226" s="33">
        <f t="shared" si="1132"/>
        <v>3.9750000000000001</v>
      </c>
      <c r="BT226" s="32" t="s">
        <v>692</v>
      </c>
      <c r="BU226" s="32" t="s">
        <v>239</v>
      </c>
      <c r="BV226" s="32">
        <v>1200</v>
      </c>
      <c r="BW226" s="32" t="s">
        <v>492</v>
      </c>
      <c r="BZ226" s="33" t="str">
        <f t="shared" si="1149"/>
        <v>0.00</v>
      </c>
      <c r="CA226" s="33">
        <f t="shared" si="1286"/>
        <v>-0.5</v>
      </c>
      <c r="CB226" s="33">
        <f t="shared" si="1287"/>
        <v>49.629999999999967</v>
      </c>
      <c r="CC226" s="58">
        <f t="shared" si="1288"/>
        <v>8.3976311336717374E-2</v>
      </c>
      <c r="CD226" s="33" t="str">
        <f t="shared" si="950"/>
        <v>0.00</v>
      </c>
      <c r="CE226" s="33">
        <f t="shared" si="1273"/>
        <v>-0.5</v>
      </c>
      <c r="CF226" s="33">
        <f t="shared" si="1274"/>
        <v>41.57999999999997</v>
      </c>
      <c r="CG226" s="33" t="str">
        <f t="shared" si="1278"/>
        <v>0.00</v>
      </c>
      <c r="CH226" s="33">
        <f t="shared" si="1275"/>
        <v>-0.5</v>
      </c>
      <c r="CI226" s="33">
        <f t="shared" si="1289"/>
        <v>43.935199999999966</v>
      </c>
      <c r="CJ226" s="33">
        <f t="shared" si="1290"/>
        <v>-0.5</v>
      </c>
      <c r="CK226" s="33">
        <f t="shared" si="1116"/>
        <v>-2.5</v>
      </c>
      <c r="CL226" s="33">
        <f t="shared" si="1291"/>
        <v>-2.5</v>
      </c>
      <c r="CM226" s="33">
        <f t="shared" si="1292"/>
        <v>-0.5</v>
      </c>
      <c r="CN226" s="33"/>
      <c r="CO226" s="33"/>
      <c r="CP226" s="58">
        <f t="shared" si="1293"/>
        <v>7.434043993231805E-2</v>
      </c>
    </row>
    <row r="227" spans="1:94" x14ac:dyDescent="0.2">
      <c r="A227" s="30">
        <v>46172</v>
      </c>
      <c r="B227" s="32" t="s">
        <v>67</v>
      </c>
      <c r="C227" s="32" t="s">
        <v>693</v>
      </c>
      <c r="D227" s="32" t="s">
        <v>65</v>
      </c>
      <c r="E227" s="32">
        <v>12.53</v>
      </c>
      <c r="F227" s="33" t="s">
        <v>59</v>
      </c>
      <c r="G227" s="33" t="s">
        <v>60</v>
      </c>
      <c r="H227" s="32" t="s">
        <v>84</v>
      </c>
      <c r="I227" s="32">
        <v>3</v>
      </c>
      <c r="J227" s="32">
        <v>2</v>
      </c>
      <c r="K227" s="34" t="s">
        <v>694</v>
      </c>
      <c r="L227" s="33">
        <v>2</v>
      </c>
      <c r="M227" s="35" t="s">
        <v>696</v>
      </c>
      <c r="N227" s="32" t="s">
        <v>4</v>
      </c>
      <c r="R227" s="33">
        <v>4</v>
      </c>
      <c r="S227" s="32">
        <v>3</v>
      </c>
      <c r="T227" s="33" t="str">
        <f t="shared" si="942"/>
        <v>0.00</v>
      </c>
      <c r="U227" s="33">
        <f t="shared" ref="U227:U228" si="1294">-$L227+T227</f>
        <v>-2</v>
      </c>
      <c r="V227" s="25">
        <f t="shared" ref="V227:V228" si="1295">V226+U227</f>
        <v>50.259999999999962</v>
      </c>
      <c r="W227" s="25">
        <f t="shared" ref="W227:W228" si="1296">L227+W226</f>
        <v>593</v>
      </c>
      <c r="X227" s="36">
        <f t="shared" ref="X227:X228" si="1297">SUM(V227/W227)</f>
        <v>8.4755480607082573E-2</v>
      </c>
      <c r="Y227" s="26">
        <f t="shared" ref="Y227:Y228" si="1298">V227/100</f>
        <v>0.5025999999999996</v>
      </c>
      <c r="Z227" s="27">
        <f t="shared" ref="Z227:Z228" si="1299">V227*100</f>
        <v>5025.9999999999964</v>
      </c>
      <c r="AA227" s="32" t="s">
        <v>61</v>
      </c>
      <c r="AE227" s="33">
        <f t="shared" ref="AE227:AE228" si="1300">MAX(AS227, AH227, BK227)</f>
        <v>4.7699999999999996</v>
      </c>
      <c r="AH227" s="33">
        <v>4.7699999999999996</v>
      </c>
      <c r="AR227" s="32" t="s">
        <v>57</v>
      </c>
      <c r="AS227" s="33">
        <v>4</v>
      </c>
      <c r="BG227" s="33">
        <f t="shared" si="1164"/>
        <v>7.5399999999999991</v>
      </c>
      <c r="BH227" s="33">
        <f t="shared" si="1165"/>
        <v>4.4683999999999999</v>
      </c>
      <c r="BK227" s="33">
        <v>4.5999999999999996</v>
      </c>
      <c r="BM227" s="32">
        <v>129</v>
      </c>
      <c r="BN227" s="32">
        <v>57</v>
      </c>
      <c r="BO227" s="44">
        <f t="shared" si="1285"/>
        <v>0.44186046511627908</v>
      </c>
      <c r="BP227" s="33">
        <f t="shared" si="1132"/>
        <v>8</v>
      </c>
      <c r="BT227" s="32" t="s">
        <v>697</v>
      </c>
      <c r="BU227" s="32" t="s">
        <v>243</v>
      </c>
      <c r="BV227" s="32">
        <v>2400</v>
      </c>
      <c r="BW227" s="32" t="s">
        <v>492</v>
      </c>
      <c r="BZ227" s="33" t="str">
        <f t="shared" si="1149"/>
        <v>0.00</v>
      </c>
      <c r="CA227" s="33">
        <f t="shared" ref="CA227:CA228" si="1301">-$L227+BZ227</f>
        <v>-2</v>
      </c>
      <c r="CB227" s="33">
        <f t="shared" ref="CB227:CB228" si="1302">CB226+CA227</f>
        <v>47.629999999999967</v>
      </c>
      <c r="CC227" s="58">
        <f t="shared" ref="CC227:CC228" si="1303">CB227/W227</f>
        <v>8.0320404721753738E-2</v>
      </c>
      <c r="CD227" s="33" t="str">
        <f t="shared" si="950"/>
        <v>0.00</v>
      </c>
      <c r="CE227" s="33">
        <f t="shared" ref="CE227:CE228" si="1304">-$L227+CD227</f>
        <v>-2</v>
      </c>
      <c r="CF227" s="33">
        <f t="shared" ref="CF227:CF228" si="1305">CF226+CE227</f>
        <v>39.57999999999997</v>
      </c>
      <c r="CG227" s="33" t="str">
        <f t="shared" si="1278"/>
        <v>0.00</v>
      </c>
      <c r="CH227" s="33">
        <f t="shared" ref="CH227:CH228" si="1306">CM227</f>
        <v>-2</v>
      </c>
      <c r="CI227" s="33">
        <f t="shared" ref="CI227:CI228" si="1307">CI226+CH227</f>
        <v>41.935199999999966</v>
      </c>
      <c r="CJ227" s="33">
        <f t="shared" ref="CJ227:CJ228" si="1308">IF(AA227="W",
   L227*(AH227-1),
   -L227
)</f>
        <v>-2</v>
      </c>
      <c r="CK227" s="33">
        <f t="shared" si="1116"/>
        <v>3.25</v>
      </c>
      <c r="CL227" s="33">
        <f t="shared" ref="CL227:CL228" si="1309">IF(CK227&gt;0, CK227*0.92, CK227)</f>
        <v>2.99</v>
      </c>
      <c r="CM227" s="33">
        <f t="shared" ref="CM227:CM228" si="1310">IF(
  CK227&gt;0,
  IF(
    AA227="W",
    CJ227 - (CK227 - CL227),
    CJ227
  ),
  CJ227
)</f>
        <v>-2</v>
      </c>
      <c r="CN227" s="33"/>
      <c r="CO227" s="33"/>
      <c r="CP227" s="58">
        <f t="shared" ref="CP227:CP228" si="1311">CI227/W227</f>
        <v>7.0717032040472125E-2</v>
      </c>
    </row>
    <row r="228" spans="1:94" x14ac:dyDescent="0.2">
      <c r="A228" s="30">
        <v>46172</v>
      </c>
      <c r="B228" s="32" t="s">
        <v>67</v>
      </c>
      <c r="C228" s="32" t="s">
        <v>693</v>
      </c>
      <c r="D228" s="32" t="s">
        <v>65</v>
      </c>
      <c r="E228" s="32">
        <v>12.53</v>
      </c>
      <c r="F228" s="33" t="s">
        <v>59</v>
      </c>
      <c r="G228" s="33" t="s">
        <v>60</v>
      </c>
      <c r="H228" s="32" t="s">
        <v>84</v>
      </c>
      <c r="I228" s="32">
        <v>3</v>
      </c>
      <c r="J228" s="32">
        <v>3</v>
      </c>
      <c r="K228" s="39" t="s">
        <v>695</v>
      </c>
      <c r="L228" s="33">
        <v>0.5</v>
      </c>
      <c r="M228" s="35" t="s">
        <v>696</v>
      </c>
      <c r="N228" s="32" t="s">
        <v>4</v>
      </c>
      <c r="R228" s="33">
        <v>10.66</v>
      </c>
      <c r="S228" s="32">
        <v>1</v>
      </c>
      <c r="T228" s="33">
        <f t="shared" si="942"/>
        <v>5.33</v>
      </c>
      <c r="U228" s="33">
        <f t="shared" si="1294"/>
        <v>4.83</v>
      </c>
      <c r="V228" s="25">
        <f t="shared" si="1295"/>
        <v>55.089999999999961</v>
      </c>
      <c r="W228" s="25">
        <f t="shared" si="1296"/>
        <v>593.5</v>
      </c>
      <c r="X228" s="36">
        <f t="shared" si="1297"/>
        <v>9.2822240943555109E-2</v>
      </c>
      <c r="Y228" s="26">
        <f t="shared" si="1298"/>
        <v>0.55089999999999961</v>
      </c>
      <c r="Z228" s="27">
        <f t="shared" si="1299"/>
        <v>5508.9999999999964</v>
      </c>
      <c r="AA228" s="32" t="s">
        <v>63</v>
      </c>
      <c r="AE228" s="33">
        <f t="shared" si="1300"/>
        <v>11.5</v>
      </c>
      <c r="AH228" s="33">
        <v>11.5</v>
      </c>
      <c r="AR228" s="32" t="s">
        <v>49</v>
      </c>
      <c r="BG228" s="33">
        <f t="shared" si="1164"/>
        <v>5.25</v>
      </c>
      <c r="BH228" s="33">
        <f t="shared" si="1165"/>
        <v>10.66</v>
      </c>
      <c r="BK228" s="33">
        <v>10</v>
      </c>
      <c r="BM228" s="32">
        <v>129</v>
      </c>
      <c r="BN228" s="32">
        <v>58</v>
      </c>
      <c r="BO228" s="44">
        <f t="shared" si="1285"/>
        <v>0.44961240310077522</v>
      </c>
      <c r="BP228" s="33">
        <f t="shared" si="1132"/>
        <v>5.33</v>
      </c>
      <c r="BT228" s="32" t="s">
        <v>697</v>
      </c>
      <c r="BU228" s="32" t="s">
        <v>243</v>
      </c>
      <c r="BV228" s="32">
        <v>2400</v>
      </c>
      <c r="BW228" s="32" t="s">
        <v>492</v>
      </c>
      <c r="BZ228" s="33">
        <f t="shared" si="1149"/>
        <v>5</v>
      </c>
      <c r="CA228" s="33">
        <f t="shared" si="1301"/>
        <v>4.5</v>
      </c>
      <c r="CB228" s="33">
        <f t="shared" si="1302"/>
        <v>52.129999999999967</v>
      </c>
      <c r="CC228" s="58">
        <f t="shared" si="1303"/>
        <v>8.7834877843302392E-2</v>
      </c>
      <c r="CD228" s="33">
        <f t="shared" si="950"/>
        <v>5.33</v>
      </c>
      <c r="CE228" s="33">
        <f t="shared" si="1304"/>
        <v>4.83</v>
      </c>
      <c r="CF228" s="33">
        <f t="shared" si="1305"/>
        <v>44.409999999999968</v>
      </c>
      <c r="CG228" s="33">
        <f t="shared" si="1278"/>
        <v>5.33</v>
      </c>
      <c r="CH228" s="33">
        <f t="shared" si="1306"/>
        <v>4.99</v>
      </c>
      <c r="CI228" s="33">
        <f t="shared" si="1307"/>
        <v>46.925199999999968</v>
      </c>
      <c r="CJ228" s="33">
        <f t="shared" si="1308"/>
        <v>5.25</v>
      </c>
      <c r="CK228" s="33">
        <f t="shared" si="1116"/>
        <v>3.25</v>
      </c>
      <c r="CL228" s="33">
        <f t="shared" si="1309"/>
        <v>2.99</v>
      </c>
      <c r="CM228" s="33">
        <f t="shared" si="1310"/>
        <v>4.99</v>
      </c>
      <c r="CN228" s="33"/>
      <c r="CO228" s="33"/>
      <c r="CP228" s="58">
        <f t="shared" si="1311"/>
        <v>7.906520640269582E-2</v>
      </c>
    </row>
    <row r="229" spans="1:94" x14ac:dyDescent="0.2">
      <c r="A229" s="30">
        <v>46172</v>
      </c>
      <c r="B229" s="32" t="s">
        <v>67</v>
      </c>
      <c r="C229" s="32" t="s">
        <v>698</v>
      </c>
      <c r="D229" s="32" t="s">
        <v>65</v>
      </c>
      <c r="E229" s="32">
        <v>3.52</v>
      </c>
      <c r="F229" s="33" t="s">
        <v>59</v>
      </c>
      <c r="G229" s="33" t="s">
        <v>60</v>
      </c>
      <c r="H229" s="32" t="s">
        <v>84</v>
      </c>
      <c r="I229" s="32">
        <v>8</v>
      </c>
      <c r="J229" s="32">
        <v>10</v>
      </c>
      <c r="K229" s="32" t="s">
        <v>699</v>
      </c>
      <c r="L229" s="33">
        <v>1</v>
      </c>
      <c r="M229" s="35" t="s">
        <v>700</v>
      </c>
      <c r="N229" s="32" t="s">
        <v>4</v>
      </c>
      <c r="R229" s="33">
        <v>17</v>
      </c>
      <c r="S229" s="32" t="s">
        <v>62</v>
      </c>
      <c r="T229" s="33" t="str">
        <f t="shared" si="942"/>
        <v>0.00</v>
      </c>
      <c r="U229" s="33">
        <f t="shared" ref="U229:U230" si="1312">-$L229+T229</f>
        <v>-1</v>
      </c>
      <c r="V229" s="25">
        <f t="shared" ref="V229:V230" si="1313">V228+U229</f>
        <v>54.089999999999961</v>
      </c>
      <c r="W229" s="25">
        <f t="shared" ref="W229:W230" si="1314">L229+W228</f>
        <v>594.5</v>
      </c>
      <c r="X229" s="36">
        <f t="shared" ref="X229:X230" si="1315">SUM(V229/W229)</f>
        <v>9.0984020185029366E-2</v>
      </c>
      <c r="Y229" s="26">
        <f t="shared" ref="Y229:Y230" si="1316">V229/100</f>
        <v>0.5408999999999996</v>
      </c>
      <c r="Z229" s="27">
        <f t="shared" ref="Z229:Z230" si="1317">V229*100</f>
        <v>5408.9999999999964</v>
      </c>
      <c r="AA229" s="32" t="s">
        <v>61</v>
      </c>
      <c r="AE229" s="33">
        <f t="shared" ref="AE229:AE230" si="1318">MAX(AS229, AH229, BK229)</f>
        <v>30</v>
      </c>
      <c r="AH229" s="33">
        <v>30</v>
      </c>
      <c r="AR229" s="32" t="s">
        <v>57</v>
      </c>
      <c r="AS229" s="33">
        <v>17</v>
      </c>
      <c r="BG229" s="33">
        <f t="shared" si="1164"/>
        <v>29</v>
      </c>
      <c r="BH229" s="33">
        <f t="shared" si="1165"/>
        <v>27.68</v>
      </c>
      <c r="BK229" s="33">
        <v>27.9</v>
      </c>
      <c r="BM229" s="32">
        <v>130</v>
      </c>
      <c r="BN229" s="32">
        <v>58</v>
      </c>
      <c r="BO229" s="44">
        <f t="shared" si="1285"/>
        <v>0.44615384615384618</v>
      </c>
      <c r="BP229" s="33">
        <f t="shared" si="1132"/>
        <v>17</v>
      </c>
      <c r="BT229" s="32" t="s">
        <v>702</v>
      </c>
      <c r="BU229" s="32" t="s">
        <v>239</v>
      </c>
      <c r="BV229" s="32">
        <v>1300</v>
      </c>
      <c r="BZ229" s="33" t="str">
        <f t="shared" si="1149"/>
        <v>0.00</v>
      </c>
      <c r="CA229" s="33">
        <f t="shared" ref="CA229:CA232" si="1319">-$L229+BZ229</f>
        <v>-1</v>
      </c>
      <c r="CB229" s="33">
        <f t="shared" ref="CB229:CB232" si="1320">CB228+CA229</f>
        <v>51.129999999999967</v>
      </c>
      <c r="CC229" s="58">
        <f t="shared" ref="CC229:CC232" si="1321">CB229/W229</f>
        <v>8.6005046257359066E-2</v>
      </c>
      <c r="CD229" s="33" t="str">
        <f t="shared" si="950"/>
        <v>0.00</v>
      </c>
      <c r="CE229" s="33">
        <f t="shared" ref="CE229:CE232" si="1322">-$L229+CD229</f>
        <v>-1</v>
      </c>
      <c r="CF229" s="33">
        <f t="shared" ref="CF229:CF232" si="1323">CF228+CE229</f>
        <v>43.409999999999968</v>
      </c>
      <c r="CG229" s="33" t="str">
        <f t="shared" si="1278"/>
        <v>0.00</v>
      </c>
      <c r="CH229" s="33">
        <f t="shared" ref="CH229:CH232" si="1324">CM229</f>
        <v>-1</v>
      </c>
      <c r="CI229" s="33">
        <f t="shared" ref="CI229:CI232" si="1325">CI228+CH229</f>
        <v>45.925199999999968</v>
      </c>
      <c r="CJ229" s="33">
        <f t="shared" ref="CJ229:CJ232" si="1326">IF(AA229="W",
   L229*(AH229-1),
   -L229
)</f>
        <v>-1</v>
      </c>
      <c r="CK229" s="33">
        <f t="shared" si="1116"/>
        <v>8.2050000000000018</v>
      </c>
      <c r="CL229" s="33">
        <f t="shared" ref="CL229:CL232" si="1327">IF(CK229&gt;0, CK229*0.92, CK229)</f>
        <v>7.5486000000000022</v>
      </c>
      <c r="CM229" s="33">
        <f t="shared" ref="CM229:CM232" si="1328">IF(
  CK229&gt;0,
  IF(
    AA229="W",
    CJ229 - (CK229 - CL229),
    CJ229
  ),
  CJ229
)</f>
        <v>-1</v>
      </c>
      <c r="CN229" s="33"/>
      <c r="CO229" s="33"/>
      <c r="CP229" s="58">
        <f t="shared" ref="CP229:CP232" si="1329">CI229/W229</f>
        <v>7.7250126156433924E-2</v>
      </c>
    </row>
    <row r="230" spans="1:94" x14ac:dyDescent="0.2">
      <c r="A230" s="30">
        <v>46172</v>
      </c>
      <c r="B230" s="32" t="s">
        <v>67</v>
      </c>
      <c r="C230" s="32" t="s">
        <v>698</v>
      </c>
      <c r="D230" s="32" t="s">
        <v>65</v>
      </c>
      <c r="E230" s="32">
        <v>3.52</v>
      </c>
      <c r="F230" s="33" t="s">
        <v>59</v>
      </c>
      <c r="G230" s="33" t="s">
        <v>60</v>
      </c>
      <c r="H230" s="32" t="s">
        <v>84</v>
      </c>
      <c r="I230" s="32">
        <v>8</v>
      </c>
      <c r="J230" s="32">
        <v>10</v>
      </c>
      <c r="K230" s="32" t="s">
        <v>699</v>
      </c>
      <c r="L230" s="33">
        <v>1.5</v>
      </c>
      <c r="M230" s="35" t="s">
        <v>700</v>
      </c>
      <c r="N230" s="32" t="s">
        <v>5</v>
      </c>
      <c r="R230" s="33">
        <v>5</v>
      </c>
      <c r="S230" s="32" t="s">
        <v>62</v>
      </c>
      <c r="T230" s="33" t="str">
        <f t="shared" si="942"/>
        <v>0.00</v>
      </c>
      <c r="U230" s="33">
        <f t="shared" si="1312"/>
        <v>-1.5</v>
      </c>
      <c r="V230" s="25">
        <f t="shared" si="1313"/>
        <v>52.589999999999961</v>
      </c>
      <c r="W230" s="25">
        <f t="shared" si="1314"/>
        <v>596</v>
      </c>
      <c r="X230" s="36">
        <f t="shared" si="1315"/>
        <v>8.8238255033556978E-2</v>
      </c>
      <c r="Y230" s="26">
        <f t="shared" si="1316"/>
        <v>0.52589999999999959</v>
      </c>
      <c r="Z230" s="27">
        <f t="shared" si="1317"/>
        <v>5258.9999999999964</v>
      </c>
      <c r="AA230" s="32" t="s">
        <v>61</v>
      </c>
      <c r="AE230" s="33">
        <f t="shared" si="1318"/>
        <v>9.0399999999999991</v>
      </c>
      <c r="AH230" s="33">
        <v>9.0399999999999991</v>
      </c>
      <c r="AR230" s="32" t="s">
        <v>57</v>
      </c>
      <c r="AS230" s="33">
        <v>5</v>
      </c>
      <c r="BG230" s="33">
        <f t="shared" si="1164"/>
        <v>12.059999999999999</v>
      </c>
      <c r="BH230" s="33">
        <f t="shared" si="1165"/>
        <v>8.3967999999999989</v>
      </c>
      <c r="BK230" s="33">
        <v>6.7</v>
      </c>
      <c r="BM230" s="32">
        <v>130</v>
      </c>
      <c r="BN230" s="32">
        <v>58</v>
      </c>
      <c r="BO230" s="44">
        <f t="shared" si="1285"/>
        <v>0.44615384615384618</v>
      </c>
      <c r="BP230" s="33">
        <f t="shared" si="1132"/>
        <v>7.5</v>
      </c>
      <c r="BT230" s="32" t="s">
        <v>702</v>
      </c>
      <c r="BU230" s="32" t="s">
        <v>239</v>
      </c>
      <c r="BV230" s="32">
        <v>1300</v>
      </c>
      <c r="BZ230" s="33" t="str">
        <f t="shared" si="1149"/>
        <v>0.00</v>
      </c>
      <c r="CA230" s="33">
        <f t="shared" si="1319"/>
        <v>-1.5</v>
      </c>
      <c r="CB230" s="33">
        <f t="shared" si="1320"/>
        <v>49.629999999999967</v>
      </c>
      <c r="CC230" s="58">
        <f t="shared" si="1321"/>
        <v>8.3271812080536856E-2</v>
      </c>
      <c r="CD230" s="33" t="str">
        <f t="shared" si="950"/>
        <v>0.00</v>
      </c>
      <c r="CE230" s="33">
        <f t="shared" si="1322"/>
        <v>-1.5</v>
      </c>
      <c r="CF230" s="33">
        <f t="shared" si="1323"/>
        <v>41.909999999999968</v>
      </c>
      <c r="CG230" s="33" t="str">
        <f t="shared" si="1278"/>
        <v>0.00</v>
      </c>
      <c r="CH230" s="33">
        <f t="shared" si="1324"/>
        <v>-1.5</v>
      </c>
      <c r="CI230" s="33">
        <f t="shared" si="1325"/>
        <v>44.425199999999968</v>
      </c>
      <c r="CJ230" s="33">
        <f t="shared" si="1326"/>
        <v>-1.5</v>
      </c>
      <c r="CK230" s="33">
        <f t="shared" si="1116"/>
        <v>8.2050000000000018</v>
      </c>
      <c r="CL230" s="33">
        <f t="shared" si="1327"/>
        <v>7.5486000000000022</v>
      </c>
      <c r="CM230" s="33">
        <f t="shared" si="1328"/>
        <v>-1.5</v>
      </c>
      <c r="CN230" s="33"/>
      <c r="CO230" s="33"/>
      <c r="CP230" s="58">
        <f t="shared" si="1329"/>
        <v>7.4538926174496589E-2</v>
      </c>
    </row>
    <row r="231" spans="1:94" x14ac:dyDescent="0.2">
      <c r="A231" s="30">
        <v>46172</v>
      </c>
      <c r="B231" s="32" t="s">
        <v>67</v>
      </c>
      <c r="C231" s="32" t="s">
        <v>698</v>
      </c>
      <c r="D231" s="32" t="s">
        <v>65</v>
      </c>
      <c r="E231" s="32">
        <v>3.52</v>
      </c>
      <c r="F231" s="33" t="s">
        <v>59</v>
      </c>
      <c r="G231" s="33" t="s">
        <v>60</v>
      </c>
      <c r="H231" s="32" t="s">
        <v>84</v>
      </c>
      <c r="I231" s="32">
        <v>8</v>
      </c>
      <c r="J231" s="32">
        <v>8</v>
      </c>
      <c r="K231" s="39" t="s">
        <v>701</v>
      </c>
      <c r="L231" s="33">
        <v>1</v>
      </c>
      <c r="M231" s="35" t="s">
        <v>700</v>
      </c>
      <c r="N231" s="32" t="s">
        <v>4</v>
      </c>
      <c r="R231" s="33">
        <v>13</v>
      </c>
      <c r="S231" s="32">
        <v>1</v>
      </c>
      <c r="T231" s="33">
        <f t="shared" si="942"/>
        <v>13</v>
      </c>
      <c r="U231" s="33">
        <f t="shared" ref="U231:U232" si="1330">-$L231+T231</f>
        <v>12</v>
      </c>
      <c r="V231" s="25">
        <f t="shared" ref="V231:V232" si="1331">V230+U231</f>
        <v>64.589999999999961</v>
      </c>
      <c r="W231" s="25">
        <f t="shared" ref="W231:W232" si="1332">L231+W230</f>
        <v>597</v>
      </c>
      <c r="X231" s="36">
        <f t="shared" ref="X231:X232" si="1333">SUM(V231/W231)</f>
        <v>0.10819095477386928</v>
      </c>
      <c r="Y231" s="26">
        <f t="shared" ref="Y231:Y232" si="1334">V231/100</f>
        <v>0.64589999999999959</v>
      </c>
      <c r="Z231" s="27">
        <f t="shared" ref="Z231:Z232" si="1335">V231*100</f>
        <v>6458.9999999999964</v>
      </c>
      <c r="AA231" s="32" t="s">
        <v>63</v>
      </c>
      <c r="AE231" s="33">
        <f t="shared" ref="AE231:AE232" si="1336">MAX(AS231, AH231, BK231)</f>
        <v>13</v>
      </c>
      <c r="AH231" s="33">
        <v>8.9600000000000009</v>
      </c>
      <c r="AR231" s="32" t="s">
        <v>57</v>
      </c>
      <c r="AS231" s="33">
        <v>13</v>
      </c>
      <c r="BG231" s="33">
        <f t="shared" si="1164"/>
        <v>7.9600000000000009</v>
      </c>
      <c r="BH231" s="33">
        <f t="shared" si="1165"/>
        <v>8.3231999999999999</v>
      </c>
      <c r="BK231" s="33">
        <v>9.9</v>
      </c>
      <c r="BM231" s="32">
        <v>130</v>
      </c>
      <c r="BN231" s="32">
        <v>59</v>
      </c>
      <c r="BO231" s="44">
        <f t="shared" si="1285"/>
        <v>0.45384615384615384</v>
      </c>
      <c r="BP231" s="33">
        <f t="shared" si="1132"/>
        <v>13</v>
      </c>
      <c r="BT231" s="32" t="s">
        <v>702</v>
      </c>
      <c r="BU231" s="32" t="s">
        <v>239</v>
      </c>
      <c r="BV231" s="32">
        <v>1300</v>
      </c>
      <c r="BZ231" s="33">
        <f t="shared" si="1149"/>
        <v>9.9</v>
      </c>
      <c r="CA231" s="33">
        <f t="shared" si="1319"/>
        <v>8.9</v>
      </c>
      <c r="CB231" s="33">
        <f t="shared" si="1320"/>
        <v>58.529999999999966</v>
      </c>
      <c r="CC231" s="58">
        <f t="shared" si="1321"/>
        <v>9.8040201005025071E-2</v>
      </c>
      <c r="CD231" s="33">
        <f t="shared" si="950"/>
        <v>8.32</v>
      </c>
      <c r="CE231" s="33">
        <f t="shared" si="1322"/>
        <v>7.32</v>
      </c>
      <c r="CF231" s="33">
        <f t="shared" si="1323"/>
        <v>49.229999999999968</v>
      </c>
      <c r="CG231" s="33">
        <f t="shared" si="1278"/>
        <v>8.32</v>
      </c>
      <c r="CH231" s="33">
        <f t="shared" si="1324"/>
        <v>7.3036000000000012</v>
      </c>
      <c r="CI231" s="33">
        <f t="shared" si="1325"/>
        <v>51.728799999999971</v>
      </c>
      <c r="CJ231" s="33">
        <f t="shared" si="1326"/>
        <v>7.9600000000000009</v>
      </c>
      <c r="CK231" s="33">
        <f t="shared" si="1116"/>
        <v>8.2050000000000018</v>
      </c>
      <c r="CL231" s="33">
        <f t="shared" si="1327"/>
        <v>7.5486000000000022</v>
      </c>
      <c r="CM231" s="33">
        <f t="shared" si="1328"/>
        <v>7.3036000000000012</v>
      </c>
      <c r="CN231" s="33"/>
      <c r="CO231" s="33"/>
      <c r="CP231" s="58">
        <f t="shared" si="1329"/>
        <v>8.6647906197654889E-2</v>
      </c>
    </row>
    <row r="232" spans="1:94" x14ac:dyDescent="0.2">
      <c r="A232" s="30">
        <v>46172</v>
      </c>
      <c r="B232" s="32" t="s">
        <v>67</v>
      </c>
      <c r="C232" s="32" t="s">
        <v>698</v>
      </c>
      <c r="D232" s="32" t="s">
        <v>65</v>
      </c>
      <c r="E232" s="32">
        <v>3.52</v>
      </c>
      <c r="F232" s="33" t="s">
        <v>59</v>
      </c>
      <c r="G232" s="33" t="s">
        <v>60</v>
      </c>
      <c r="H232" s="32" t="s">
        <v>84</v>
      </c>
      <c r="I232" s="32">
        <v>8</v>
      </c>
      <c r="J232" s="32">
        <v>8</v>
      </c>
      <c r="K232" s="39" t="s">
        <v>701</v>
      </c>
      <c r="L232" s="33">
        <v>1.5</v>
      </c>
      <c r="M232" s="35" t="s">
        <v>700</v>
      </c>
      <c r="N232" s="32" t="s">
        <v>5</v>
      </c>
      <c r="R232" s="33">
        <v>4</v>
      </c>
      <c r="S232" s="32">
        <v>1</v>
      </c>
      <c r="T232" s="33">
        <f t="shared" si="942"/>
        <v>6</v>
      </c>
      <c r="U232" s="33">
        <f t="shared" si="1330"/>
        <v>4.5</v>
      </c>
      <c r="V232" s="25">
        <f t="shared" si="1331"/>
        <v>69.089999999999961</v>
      </c>
      <c r="W232" s="25">
        <f t="shared" si="1332"/>
        <v>598.5</v>
      </c>
      <c r="X232" s="36">
        <f t="shared" si="1333"/>
        <v>0.11543859649122801</v>
      </c>
      <c r="Y232" s="26">
        <f t="shared" si="1334"/>
        <v>0.69089999999999963</v>
      </c>
      <c r="Z232" s="27">
        <f t="shared" si="1335"/>
        <v>6908.9999999999964</v>
      </c>
      <c r="AA232" s="32" t="s">
        <v>63</v>
      </c>
      <c r="AE232" s="33">
        <f t="shared" si="1336"/>
        <v>4</v>
      </c>
      <c r="AH232" s="33">
        <v>2.83</v>
      </c>
      <c r="AR232" s="32" t="s">
        <v>57</v>
      </c>
      <c r="AS232" s="33">
        <v>4</v>
      </c>
      <c r="BG232" s="33">
        <f t="shared" si="1164"/>
        <v>2.7450000000000001</v>
      </c>
      <c r="BH232" s="33">
        <f t="shared" si="1165"/>
        <v>2.6836000000000002</v>
      </c>
      <c r="BK232" s="33">
        <v>2.8</v>
      </c>
      <c r="BM232" s="32">
        <v>130</v>
      </c>
      <c r="BN232" s="32">
        <v>59</v>
      </c>
      <c r="BO232" s="44">
        <f t="shared" si="1285"/>
        <v>0.45384615384615384</v>
      </c>
      <c r="BP232" s="33">
        <f t="shared" si="1132"/>
        <v>6</v>
      </c>
      <c r="BT232" s="32" t="s">
        <v>702</v>
      </c>
      <c r="BU232" s="32" t="s">
        <v>239</v>
      </c>
      <c r="BV232" s="32">
        <v>1300</v>
      </c>
      <c r="BZ232" s="33">
        <f t="shared" si="1149"/>
        <v>4.2</v>
      </c>
      <c r="CA232" s="33">
        <f t="shared" si="1319"/>
        <v>2.7</v>
      </c>
      <c r="CB232" s="33">
        <f t="shared" si="1320"/>
        <v>61.229999999999968</v>
      </c>
      <c r="CC232" s="58">
        <f t="shared" si="1321"/>
        <v>0.10230576441102751</v>
      </c>
      <c r="CD232" s="33">
        <f t="shared" si="950"/>
        <v>4.03</v>
      </c>
      <c r="CE232" s="33">
        <f t="shared" si="1322"/>
        <v>2.5300000000000002</v>
      </c>
      <c r="CF232" s="33">
        <f t="shared" si="1323"/>
        <v>51.75999999999997</v>
      </c>
      <c r="CG232" s="33">
        <f t="shared" si="1278"/>
        <v>4.03</v>
      </c>
      <c r="CH232" s="33">
        <f t="shared" si="1324"/>
        <v>2.0886000000000005</v>
      </c>
      <c r="CI232" s="33">
        <f t="shared" si="1325"/>
        <v>53.817399999999971</v>
      </c>
      <c r="CJ232" s="33">
        <f t="shared" si="1326"/>
        <v>2.7450000000000001</v>
      </c>
      <c r="CK232" s="33">
        <f t="shared" si="1116"/>
        <v>8.2050000000000018</v>
      </c>
      <c r="CL232" s="33">
        <f t="shared" si="1327"/>
        <v>7.5486000000000022</v>
      </c>
      <c r="CM232" s="33">
        <f t="shared" si="1328"/>
        <v>2.0886000000000005</v>
      </c>
      <c r="CN232" s="33"/>
      <c r="CO232" s="33"/>
      <c r="CP232" s="58">
        <f t="shared" si="1329"/>
        <v>8.9920467836257262E-2</v>
      </c>
    </row>
    <row r="233" spans="1:94" x14ac:dyDescent="0.2">
      <c r="A233" s="30">
        <v>46172</v>
      </c>
      <c r="B233" s="32" t="s">
        <v>67</v>
      </c>
      <c r="C233" s="32" t="s">
        <v>706</v>
      </c>
      <c r="D233" s="32" t="s">
        <v>65</v>
      </c>
      <c r="E233" s="33">
        <v>4</v>
      </c>
      <c r="F233" s="33" t="s">
        <v>59</v>
      </c>
      <c r="G233" s="33" t="s">
        <v>60</v>
      </c>
      <c r="H233" s="32" t="s">
        <v>64</v>
      </c>
      <c r="I233" s="32">
        <v>8</v>
      </c>
      <c r="J233" s="32">
        <v>14</v>
      </c>
      <c r="K233" s="32" t="s">
        <v>703</v>
      </c>
      <c r="L233" s="33">
        <v>1.25</v>
      </c>
      <c r="M233" s="35" t="s">
        <v>704</v>
      </c>
      <c r="N233" s="32" t="s">
        <v>4</v>
      </c>
      <c r="R233" s="33">
        <v>5.88</v>
      </c>
      <c r="S233" s="32" t="s">
        <v>62</v>
      </c>
      <c r="T233" s="33" t="str">
        <f t="shared" si="942"/>
        <v>0.00</v>
      </c>
      <c r="U233" s="33">
        <f t="shared" ref="U233:U234" si="1337">-$L233+T233</f>
        <v>-1.25</v>
      </c>
      <c r="V233" s="25">
        <f t="shared" ref="V233:V234" si="1338">V232+U233</f>
        <v>67.839999999999961</v>
      </c>
      <c r="W233" s="25">
        <f t="shared" ref="W233:W234" si="1339">L233+W232</f>
        <v>599.75</v>
      </c>
      <c r="X233" s="36">
        <f t="shared" ref="X233:X234" si="1340">SUM(V233/W233)</f>
        <v>0.11311379741558976</v>
      </c>
      <c r="Y233" s="26">
        <f t="shared" ref="Y233:Y234" si="1341">V233/100</f>
        <v>0.67839999999999956</v>
      </c>
      <c r="Z233" s="27">
        <f t="shared" ref="Z233:Z234" si="1342">V233*100</f>
        <v>6783.9999999999964</v>
      </c>
      <c r="AA233" s="32" t="s">
        <v>61</v>
      </c>
      <c r="AE233" s="33">
        <f t="shared" ref="AE233:AE234" si="1343">MAX(AS233, AH233, BK233)</f>
        <v>10.5</v>
      </c>
      <c r="AH233" s="33">
        <v>10.5</v>
      </c>
      <c r="AR233" s="32" t="s">
        <v>57</v>
      </c>
      <c r="AS233" s="33">
        <v>6</v>
      </c>
      <c r="BG233" s="33">
        <f t="shared" si="1164"/>
        <v>11.875</v>
      </c>
      <c r="BH233" s="33">
        <f t="shared" si="1165"/>
        <v>9.74</v>
      </c>
      <c r="BK233" s="33">
        <v>9.9</v>
      </c>
      <c r="BM233" s="32">
        <v>131</v>
      </c>
      <c r="BN233" s="32">
        <v>59</v>
      </c>
      <c r="BO233" s="44">
        <f t="shared" si="1285"/>
        <v>0.45038167938931295</v>
      </c>
      <c r="BP233" s="33">
        <f t="shared" si="1132"/>
        <v>7.35</v>
      </c>
      <c r="BT233" s="32" t="s">
        <v>705</v>
      </c>
      <c r="BU233" s="32" t="s">
        <v>241</v>
      </c>
      <c r="BV233" s="32">
        <v>1100</v>
      </c>
      <c r="BZ233" s="33" t="str">
        <f t="shared" si="1149"/>
        <v>0.00</v>
      </c>
      <c r="CA233" s="33">
        <f t="shared" ref="CA233:CA234" si="1344">-$L233+BZ233</f>
        <v>-1.25</v>
      </c>
      <c r="CB233" s="33">
        <f t="shared" ref="CB233:CB234" si="1345">CB232+CA233</f>
        <v>59.979999999999968</v>
      </c>
      <c r="CC233" s="58">
        <f t="shared" ref="CC233:CC234" si="1346">CB233/W233</f>
        <v>0.10000833680700287</v>
      </c>
      <c r="CD233" s="33" t="str">
        <f t="shared" si="950"/>
        <v>0.00</v>
      </c>
      <c r="CE233" s="33">
        <f t="shared" ref="CE233:CE234" si="1347">-$L233+CD233</f>
        <v>-1.25</v>
      </c>
      <c r="CF233" s="33">
        <f t="shared" ref="CF233:CF234" si="1348">CF232+CE233</f>
        <v>50.50999999999997</v>
      </c>
      <c r="CG233" s="33" t="str">
        <f t="shared" si="1278"/>
        <v>0.00</v>
      </c>
      <c r="CH233" s="33">
        <f t="shared" ref="CH233:CH234" si="1349">CM233</f>
        <v>-1.25</v>
      </c>
      <c r="CI233" s="33">
        <f t="shared" ref="CI233:CI234" si="1350">CI232+CH233</f>
        <v>52.567399999999971</v>
      </c>
      <c r="CJ233" s="33">
        <f t="shared" ref="CJ233:CJ234" si="1351">IF(AA233="W",
   L233*(AH233-1),
   -L233
)</f>
        <v>-1.25</v>
      </c>
      <c r="CK233" s="33">
        <f t="shared" si="1116"/>
        <v>-2.5</v>
      </c>
      <c r="CL233" s="33">
        <f t="shared" ref="CL233:CL234" si="1352">IF(CK233&gt;0, CK233*0.92, CK233)</f>
        <v>-2.5</v>
      </c>
      <c r="CM233" s="33">
        <f t="shared" ref="CM233:CM234" si="1353">IF(
  CK233&gt;0,
  IF(
    AA233="W",
    CJ233 - (CK233 - CL233),
    CJ233
  ),
  CJ233
)</f>
        <v>-1.25</v>
      </c>
      <c r="CN233" s="33"/>
      <c r="CO233" s="33"/>
      <c r="CP233" s="58">
        <f t="shared" ref="CP233:CP234" si="1354">CI233/W233</f>
        <v>8.7648853689037048E-2</v>
      </c>
    </row>
    <row r="234" spans="1:94" x14ac:dyDescent="0.2">
      <c r="A234" s="30">
        <v>46172</v>
      </c>
      <c r="B234" s="32" t="s">
        <v>67</v>
      </c>
      <c r="C234" s="32" t="s">
        <v>706</v>
      </c>
      <c r="D234" s="32" t="s">
        <v>65</v>
      </c>
      <c r="E234" s="33">
        <v>4</v>
      </c>
      <c r="F234" s="33" t="s">
        <v>59</v>
      </c>
      <c r="G234" s="33" t="s">
        <v>60</v>
      </c>
      <c r="H234" s="32" t="s">
        <v>64</v>
      </c>
      <c r="I234" s="32">
        <v>8</v>
      </c>
      <c r="J234" s="32">
        <v>14</v>
      </c>
      <c r="K234" s="32" t="s">
        <v>703</v>
      </c>
      <c r="L234" s="33">
        <v>1.25</v>
      </c>
      <c r="M234" s="35" t="s">
        <v>704</v>
      </c>
      <c r="N234" s="32" t="s">
        <v>5</v>
      </c>
      <c r="R234" s="33">
        <v>2.1800000000000002</v>
      </c>
      <c r="S234" s="32" t="s">
        <v>62</v>
      </c>
      <c r="T234" s="33" t="str">
        <f t="shared" si="942"/>
        <v>0.00</v>
      </c>
      <c r="U234" s="33">
        <f t="shared" si="1337"/>
        <v>-1.25</v>
      </c>
      <c r="V234" s="25">
        <f t="shared" si="1338"/>
        <v>66.589999999999961</v>
      </c>
      <c r="W234" s="25">
        <f t="shared" si="1339"/>
        <v>601</v>
      </c>
      <c r="X234" s="36">
        <f t="shared" si="1340"/>
        <v>0.11079866888519128</v>
      </c>
      <c r="Y234" s="26">
        <f t="shared" si="1341"/>
        <v>0.6658999999999996</v>
      </c>
      <c r="Z234" s="27">
        <f t="shared" si="1342"/>
        <v>6658.9999999999964</v>
      </c>
      <c r="AA234" s="32" t="s">
        <v>61</v>
      </c>
      <c r="AE234" s="33">
        <f t="shared" si="1343"/>
        <v>3.65</v>
      </c>
      <c r="AH234" s="33">
        <v>3.65</v>
      </c>
      <c r="AR234" s="32" t="s">
        <v>57</v>
      </c>
      <c r="AS234" s="33">
        <v>2.25</v>
      </c>
      <c r="BG234" s="33">
        <f t="shared" si="1164"/>
        <v>3.3125</v>
      </c>
      <c r="BH234" s="33">
        <f t="shared" si="1165"/>
        <v>3.4380000000000002</v>
      </c>
      <c r="BK234" s="33">
        <v>2.4</v>
      </c>
      <c r="BM234" s="32">
        <v>131</v>
      </c>
      <c r="BN234" s="32">
        <v>59</v>
      </c>
      <c r="BO234" s="44">
        <f t="shared" si="1285"/>
        <v>0.45038167938931295</v>
      </c>
      <c r="BP234" s="33">
        <f t="shared" si="1132"/>
        <v>2.7250000000000001</v>
      </c>
      <c r="BT234" s="32" t="s">
        <v>705</v>
      </c>
      <c r="BU234" s="32" t="s">
        <v>241</v>
      </c>
      <c r="BV234" s="32">
        <v>1100</v>
      </c>
      <c r="BZ234" s="33" t="str">
        <f t="shared" si="1149"/>
        <v>0.00</v>
      </c>
      <c r="CA234" s="33">
        <f t="shared" si="1344"/>
        <v>-1.25</v>
      </c>
      <c r="CB234" s="33">
        <f t="shared" si="1345"/>
        <v>58.729999999999968</v>
      </c>
      <c r="CC234" s="58">
        <f t="shared" si="1346"/>
        <v>9.7720465890182975E-2</v>
      </c>
      <c r="CD234" s="33" t="str">
        <f t="shared" si="950"/>
        <v>0.00</v>
      </c>
      <c r="CE234" s="33">
        <f t="shared" si="1347"/>
        <v>-1.25</v>
      </c>
      <c r="CF234" s="33">
        <f t="shared" si="1348"/>
        <v>49.25999999999997</v>
      </c>
      <c r="CG234" s="33" t="str">
        <f t="shared" si="1278"/>
        <v>0.00</v>
      </c>
      <c r="CH234" s="33">
        <f t="shared" si="1349"/>
        <v>-1.25</v>
      </c>
      <c r="CI234" s="33">
        <f t="shared" si="1350"/>
        <v>51.317399999999971</v>
      </c>
      <c r="CJ234" s="33">
        <f t="shared" si="1351"/>
        <v>-1.25</v>
      </c>
      <c r="CK234" s="33">
        <f t="shared" si="1116"/>
        <v>-2.5</v>
      </c>
      <c r="CL234" s="33">
        <f t="shared" si="1352"/>
        <v>-2.5</v>
      </c>
      <c r="CM234" s="33">
        <f t="shared" si="1353"/>
        <v>-1.25</v>
      </c>
      <c r="CN234" s="33"/>
      <c r="CO234" s="33"/>
      <c r="CP234" s="58">
        <f t="shared" si="1354"/>
        <v>8.5386688851913431E-2</v>
      </c>
    </row>
    <row r="235" spans="1:94" x14ac:dyDescent="0.2">
      <c r="A235" s="30">
        <v>46172</v>
      </c>
      <c r="B235" s="32" t="s">
        <v>67</v>
      </c>
      <c r="C235" s="32" t="s">
        <v>707</v>
      </c>
      <c r="D235" s="32" t="s">
        <v>65</v>
      </c>
      <c r="E235" s="33">
        <v>4.54</v>
      </c>
      <c r="F235" s="33" t="s">
        <v>59</v>
      </c>
      <c r="G235" s="33" t="s">
        <v>60</v>
      </c>
      <c r="H235" s="32" t="s">
        <v>708</v>
      </c>
      <c r="I235" s="32">
        <v>6</v>
      </c>
      <c r="J235" s="32">
        <v>3</v>
      </c>
      <c r="K235" s="34" t="s">
        <v>211</v>
      </c>
      <c r="L235" s="33">
        <v>2.5</v>
      </c>
      <c r="M235" s="35" t="s">
        <v>709</v>
      </c>
      <c r="N235" s="32" t="s">
        <v>4</v>
      </c>
      <c r="R235" s="33">
        <v>3.8</v>
      </c>
      <c r="S235" s="32">
        <v>3</v>
      </c>
      <c r="T235" s="33" t="str">
        <f t="shared" si="942"/>
        <v>0.00</v>
      </c>
      <c r="U235" s="33">
        <f t="shared" ref="U235" si="1355">-$L235+T235</f>
        <v>-2.5</v>
      </c>
      <c r="V235" s="25">
        <f t="shared" ref="V235" si="1356">V234+U235</f>
        <v>64.089999999999961</v>
      </c>
      <c r="W235" s="25">
        <f t="shared" ref="W235" si="1357">L235+W234</f>
        <v>603.5</v>
      </c>
      <c r="X235" s="36">
        <f t="shared" ref="X235" si="1358">SUM(V235/W235)</f>
        <v>0.10619718309859148</v>
      </c>
      <c r="Y235" s="26">
        <f t="shared" ref="Y235" si="1359">V235/100</f>
        <v>0.64089999999999958</v>
      </c>
      <c r="Z235" s="27">
        <f t="shared" ref="Z235" si="1360">V235*100</f>
        <v>6408.9999999999964</v>
      </c>
      <c r="AA235" s="32" t="s">
        <v>61</v>
      </c>
      <c r="AE235" s="33">
        <f t="shared" ref="AE235:AE251" si="1361">MAX(AS235, AH235, BK235)</f>
        <v>4</v>
      </c>
      <c r="AH235" s="33">
        <v>4</v>
      </c>
      <c r="AR235" s="32" t="s">
        <v>57</v>
      </c>
      <c r="AS235" s="33">
        <v>3.8</v>
      </c>
      <c r="BG235" s="33">
        <f t="shared" si="1164"/>
        <v>7.5</v>
      </c>
      <c r="BH235" s="33">
        <f t="shared" si="1165"/>
        <v>3.7600000000000002</v>
      </c>
      <c r="BK235" s="33">
        <v>3.3</v>
      </c>
      <c r="BM235" s="32">
        <v>132</v>
      </c>
      <c r="BN235" s="32">
        <v>59</v>
      </c>
      <c r="BO235" s="44">
        <f t="shared" si="1285"/>
        <v>0.44696969696969696</v>
      </c>
      <c r="BP235" s="33">
        <f t="shared" si="1132"/>
        <v>9.5</v>
      </c>
      <c r="BT235" s="32" t="s">
        <v>710</v>
      </c>
      <c r="BU235" s="32" t="s">
        <v>243</v>
      </c>
      <c r="BV235" s="32">
        <v>1600</v>
      </c>
      <c r="BZ235" s="33" t="str">
        <f t="shared" si="1149"/>
        <v>0.00</v>
      </c>
      <c r="CA235" s="33">
        <f t="shared" ref="CA235" si="1362">-$L235+BZ235</f>
        <v>-2.5</v>
      </c>
      <c r="CB235" s="33">
        <f t="shared" ref="CB235" si="1363">CB234+CA235</f>
        <v>56.229999999999968</v>
      </c>
      <c r="CC235" s="58">
        <f t="shared" ref="CC235" si="1364">CB235/W235</f>
        <v>9.3173156586578237E-2</v>
      </c>
      <c r="CD235" s="33" t="str">
        <f t="shared" si="950"/>
        <v>0.00</v>
      </c>
      <c r="CE235" s="33">
        <f t="shared" ref="CE235" si="1365">-$L235+CD235</f>
        <v>-2.5</v>
      </c>
      <c r="CF235" s="33">
        <f t="shared" ref="CF235" si="1366">CF234+CE235</f>
        <v>46.75999999999997</v>
      </c>
      <c r="CG235" s="33" t="str">
        <f t="shared" si="1278"/>
        <v>0.00</v>
      </c>
      <c r="CH235" s="33">
        <f t="shared" ref="CH235" si="1367">CM235</f>
        <v>-2.5</v>
      </c>
      <c r="CI235" s="33">
        <f t="shared" ref="CI235" si="1368">CI234+CH235</f>
        <v>48.817399999999971</v>
      </c>
      <c r="CJ235" s="33">
        <f t="shared" ref="CJ235" si="1369">IF(AA235="W",
   L235*(AH235-1),
   -L235
)</f>
        <v>-2.5</v>
      </c>
      <c r="CK235" s="33">
        <f t="shared" si="1116"/>
        <v>-2.5</v>
      </c>
      <c r="CL235" s="33">
        <f t="shared" ref="CL235" si="1370">IF(CK235&gt;0, CK235*0.92, CK235)</f>
        <v>-2.5</v>
      </c>
      <c r="CM235" s="33">
        <f t="shared" ref="CM235" si="1371">IF(
  CK235&gt;0,
  IF(
    AA235="W",
    CJ235 - (CK235 - CL235),
    CJ235
  ),
  CJ235
)</f>
        <v>-2.5</v>
      </c>
      <c r="CN235" s="33"/>
      <c r="CO235" s="33"/>
      <c r="CP235" s="58">
        <f t="shared" ref="CP235" si="1372">CI235/W235</f>
        <v>8.0890472245236072E-2</v>
      </c>
    </row>
    <row r="236" spans="1:94" x14ac:dyDescent="0.2">
      <c r="A236" s="30">
        <v>46178</v>
      </c>
      <c r="B236" s="32" t="s">
        <v>67</v>
      </c>
      <c r="C236" s="32" t="s">
        <v>711</v>
      </c>
      <c r="D236" s="32" t="s">
        <v>85</v>
      </c>
      <c r="E236" s="32">
        <v>2.4500000000000002</v>
      </c>
      <c r="F236" s="33" t="s">
        <v>59</v>
      </c>
      <c r="G236" s="33" t="s">
        <v>60</v>
      </c>
      <c r="H236" s="32" t="s">
        <v>712</v>
      </c>
      <c r="I236" s="32">
        <v>5</v>
      </c>
      <c r="J236" s="32">
        <v>4</v>
      </c>
      <c r="K236" s="32" t="s">
        <v>713</v>
      </c>
      <c r="L236" s="33">
        <v>2.5</v>
      </c>
      <c r="M236" s="35" t="s">
        <v>714</v>
      </c>
      <c r="N236" s="32" t="s">
        <v>4</v>
      </c>
      <c r="R236" s="33">
        <v>4.4000000000000004</v>
      </c>
      <c r="S236" s="32" t="s">
        <v>62</v>
      </c>
      <c r="T236" s="33" t="str">
        <f t="shared" si="942"/>
        <v>0.00</v>
      </c>
      <c r="U236" s="33">
        <f t="shared" ref="U236" si="1373">-$L236+T236</f>
        <v>-2.5</v>
      </c>
      <c r="V236" s="25">
        <f t="shared" ref="V236" si="1374">V235+U236</f>
        <v>61.589999999999961</v>
      </c>
      <c r="W236" s="25">
        <f t="shared" ref="W236" si="1375">L236+W235</f>
        <v>606</v>
      </c>
      <c r="X236" s="36">
        <f t="shared" ref="X236" si="1376">SUM(V236/W236)</f>
        <v>0.10163366336633657</v>
      </c>
      <c r="Y236" s="26">
        <f t="shared" ref="Y236" si="1377">V236/100</f>
        <v>0.61589999999999956</v>
      </c>
      <c r="Z236" s="27">
        <f t="shared" ref="Z236" si="1378">V236*100</f>
        <v>6158.9999999999964</v>
      </c>
      <c r="AA236" s="32" t="s">
        <v>61</v>
      </c>
      <c r="AE236" s="33">
        <f t="shared" si="1361"/>
        <v>7.8</v>
      </c>
      <c r="AH236" s="33">
        <v>7.8</v>
      </c>
      <c r="AR236" s="32" t="s">
        <v>57</v>
      </c>
      <c r="AS236" s="33">
        <v>4.4000000000000004</v>
      </c>
      <c r="BG236" s="33">
        <f t="shared" si="1164"/>
        <v>17</v>
      </c>
      <c r="BH236" s="33">
        <f t="shared" si="1165"/>
        <v>7.2560000000000002</v>
      </c>
      <c r="BK236" s="33">
        <v>7.4</v>
      </c>
      <c r="BM236" s="32">
        <v>133</v>
      </c>
      <c r="BN236" s="32">
        <v>59</v>
      </c>
      <c r="BO236" s="44">
        <f t="shared" ref="BO236:BO244" si="1379">BN236/BM236</f>
        <v>0.44360902255639095</v>
      </c>
      <c r="BP236" s="33">
        <f t="shared" ref="BP236:BP244" si="1380">L236*R236</f>
        <v>11</v>
      </c>
      <c r="BZ236" s="33" t="str">
        <f t="shared" si="1149"/>
        <v>0.00</v>
      </c>
      <c r="CA236" s="33">
        <f t="shared" ref="CA236:CA244" si="1381">-$L236+BZ236</f>
        <v>-2.5</v>
      </c>
      <c r="CB236" s="33">
        <f t="shared" ref="CB236:CB244" si="1382">CB235+CA236</f>
        <v>53.729999999999968</v>
      </c>
      <c r="CC236" s="58">
        <f t="shared" ref="CC236:CC244" si="1383">CB236/W236</f>
        <v>8.8663366336633617E-2</v>
      </c>
      <c r="CD236" s="33" t="str">
        <f t="shared" si="950"/>
        <v>0.00</v>
      </c>
      <c r="CE236" s="33">
        <f t="shared" ref="CE236:CE244" si="1384">-$L236+CD236</f>
        <v>-2.5</v>
      </c>
      <c r="CF236" s="33">
        <f t="shared" ref="CF236:CF244" si="1385">CF235+CE236</f>
        <v>44.25999999999997</v>
      </c>
      <c r="CG236" s="33" t="str">
        <f t="shared" si="1278"/>
        <v>0.00</v>
      </c>
      <c r="CH236" s="33">
        <f t="shared" ref="CH236:CH244" si="1386">CM236</f>
        <v>-2.5</v>
      </c>
      <c r="CI236" s="33">
        <f t="shared" ref="CI236:CI244" si="1387">CI235+CH236</f>
        <v>46.317399999999971</v>
      </c>
      <c r="CJ236" s="33">
        <f t="shared" ref="CJ236:CJ244" si="1388">IF(AA236="W",
   L236*(AH236-1),
   -L236
)</f>
        <v>-2.5</v>
      </c>
      <c r="CK236" s="33">
        <f t="shared" si="1116"/>
        <v>-2.5</v>
      </c>
      <c r="CL236" s="33">
        <f t="shared" ref="CL236:CL244" si="1389">IF(CK236&gt;0, CK236*0.92, CK236)</f>
        <v>-2.5</v>
      </c>
      <c r="CM236" s="33">
        <f t="shared" ref="CM236:CM244" si="1390">IF(
  CK236&gt;0,
  IF(
    AA236="W",
    CJ236 - (CK236 - CL236),
    CJ236
  ),
  CJ236
)</f>
        <v>-2.5</v>
      </c>
      <c r="CN236" s="33"/>
      <c r="CO236" s="33"/>
      <c r="CP236" s="58">
        <f t="shared" ref="CP236:CP244" si="1391">CI236/W236</f>
        <v>7.643135313531349E-2</v>
      </c>
    </row>
    <row r="237" spans="1:94" x14ac:dyDescent="0.2">
      <c r="A237" s="30">
        <v>46178</v>
      </c>
      <c r="B237" s="32" t="s">
        <v>67</v>
      </c>
      <c r="C237" s="32" t="s">
        <v>715</v>
      </c>
      <c r="D237" s="32" t="s">
        <v>85</v>
      </c>
      <c r="E237" s="32">
        <v>3.55</v>
      </c>
      <c r="F237" s="33" t="s">
        <v>59</v>
      </c>
      <c r="G237" s="33" t="s">
        <v>60</v>
      </c>
      <c r="H237" s="32" t="s">
        <v>712</v>
      </c>
      <c r="I237" s="32">
        <v>7</v>
      </c>
      <c r="J237" s="32">
        <v>12</v>
      </c>
      <c r="K237" s="39" t="s">
        <v>716</v>
      </c>
      <c r="L237" s="33">
        <v>1.5</v>
      </c>
      <c r="M237" s="35" t="s">
        <v>718</v>
      </c>
      <c r="N237" s="32" t="s">
        <v>4</v>
      </c>
      <c r="R237" s="33">
        <v>3.9</v>
      </c>
      <c r="S237" s="32">
        <v>1</v>
      </c>
      <c r="T237" s="33">
        <f t="shared" si="942"/>
        <v>5.85</v>
      </c>
      <c r="U237" s="33">
        <f t="shared" ref="U237:U238" si="1392">-$L237+T237</f>
        <v>4.3499999999999996</v>
      </c>
      <c r="V237" s="25">
        <f t="shared" ref="V237:V238" si="1393">V236+U237</f>
        <v>65.939999999999955</v>
      </c>
      <c r="W237" s="25">
        <f t="shared" ref="W237:W238" si="1394">L237+W236</f>
        <v>607.5</v>
      </c>
      <c r="X237" s="36">
        <f t="shared" ref="X237:X238" si="1395">SUM(V237/W237)</f>
        <v>0.10854320987654313</v>
      </c>
      <c r="Y237" s="26">
        <f t="shared" ref="Y237:Y238" si="1396">V237/100</f>
        <v>0.65939999999999954</v>
      </c>
      <c r="Z237" s="27">
        <f t="shared" ref="Z237:Z238" si="1397">V237*100</f>
        <v>6593.9999999999955</v>
      </c>
      <c r="AA237" s="32" t="s">
        <v>63</v>
      </c>
      <c r="AE237" s="33">
        <f t="shared" si="1361"/>
        <v>4.05</v>
      </c>
      <c r="AH237" s="33">
        <v>4.05</v>
      </c>
      <c r="AR237" s="32" t="s">
        <v>48</v>
      </c>
      <c r="BG237" s="33">
        <f t="shared" si="1164"/>
        <v>4.5749999999999993</v>
      </c>
      <c r="BH237" s="33">
        <f t="shared" si="1165"/>
        <v>3.806</v>
      </c>
      <c r="BK237" s="33">
        <v>3.9</v>
      </c>
      <c r="BM237" s="32">
        <v>134</v>
      </c>
      <c r="BN237" s="32">
        <v>60</v>
      </c>
      <c r="BO237" s="44">
        <f t="shared" si="1379"/>
        <v>0.44776119402985076</v>
      </c>
      <c r="BP237" s="33">
        <f t="shared" si="1380"/>
        <v>5.85</v>
      </c>
      <c r="BZ237" s="33">
        <f t="shared" si="1149"/>
        <v>5.85</v>
      </c>
      <c r="CA237" s="33">
        <f t="shared" si="1381"/>
        <v>4.3499999999999996</v>
      </c>
      <c r="CB237" s="33">
        <f t="shared" si="1382"/>
        <v>58.07999999999997</v>
      </c>
      <c r="CC237" s="58">
        <f t="shared" si="1383"/>
        <v>9.5604938271604892E-2</v>
      </c>
      <c r="CD237" s="33">
        <f t="shared" si="950"/>
        <v>5.71</v>
      </c>
      <c r="CE237" s="33">
        <f t="shared" si="1384"/>
        <v>4.21</v>
      </c>
      <c r="CF237" s="33">
        <f t="shared" si="1385"/>
        <v>48.46999999999997</v>
      </c>
      <c r="CG237" s="33">
        <f t="shared" si="1278"/>
        <v>5.71</v>
      </c>
      <c r="CH237" s="33">
        <f t="shared" si="1386"/>
        <v>4.2889999999999997</v>
      </c>
      <c r="CI237" s="33">
        <f t="shared" si="1387"/>
        <v>50.606399999999972</v>
      </c>
      <c r="CJ237" s="33">
        <f t="shared" si="1388"/>
        <v>4.5749999999999993</v>
      </c>
      <c r="CK237" s="33">
        <f t="shared" si="1116"/>
        <v>3.5749999999999993</v>
      </c>
      <c r="CL237" s="33">
        <f t="shared" si="1389"/>
        <v>3.2889999999999997</v>
      </c>
      <c r="CM237" s="33">
        <f t="shared" si="1390"/>
        <v>4.2889999999999997</v>
      </c>
      <c r="CN237" s="33"/>
      <c r="CO237" s="33"/>
      <c r="CP237" s="58">
        <f t="shared" si="1391"/>
        <v>8.3302716049382677E-2</v>
      </c>
    </row>
    <row r="238" spans="1:94" x14ac:dyDescent="0.2">
      <c r="A238" s="30">
        <v>46178</v>
      </c>
      <c r="B238" s="32" t="s">
        <v>67</v>
      </c>
      <c r="C238" s="32" t="s">
        <v>715</v>
      </c>
      <c r="D238" s="32" t="s">
        <v>85</v>
      </c>
      <c r="E238" s="32">
        <v>3.55</v>
      </c>
      <c r="F238" s="33" t="s">
        <v>59</v>
      </c>
      <c r="G238" s="33" t="s">
        <v>60</v>
      </c>
      <c r="H238" s="32" t="s">
        <v>712</v>
      </c>
      <c r="I238" s="32">
        <v>7</v>
      </c>
      <c r="J238" s="32">
        <v>9</v>
      </c>
      <c r="K238" s="41" t="s">
        <v>717</v>
      </c>
      <c r="L238" s="33">
        <v>1</v>
      </c>
      <c r="M238" s="35" t="s">
        <v>718</v>
      </c>
      <c r="N238" s="32" t="s">
        <v>4</v>
      </c>
      <c r="R238" s="33">
        <v>4.5</v>
      </c>
      <c r="S238" s="32">
        <v>4</v>
      </c>
      <c r="T238" s="33" t="str">
        <f t="shared" ref="T238:T285" si="1398">IF(($AA238="W"),ROUND(($L238*$R238),2),"0.00")</f>
        <v>0.00</v>
      </c>
      <c r="U238" s="33">
        <f t="shared" si="1392"/>
        <v>-1</v>
      </c>
      <c r="V238" s="25">
        <f t="shared" si="1393"/>
        <v>64.939999999999955</v>
      </c>
      <c r="W238" s="25">
        <f t="shared" si="1394"/>
        <v>608.5</v>
      </c>
      <c r="X238" s="36">
        <f t="shared" si="1395"/>
        <v>0.10672144617912893</v>
      </c>
      <c r="Y238" s="26">
        <f t="shared" si="1396"/>
        <v>0.64939999999999953</v>
      </c>
      <c r="Z238" s="27">
        <f t="shared" si="1397"/>
        <v>6493.9999999999955</v>
      </c>
      <c r="AA238" s="32" t="s">
        <v>61</v>
      </c>
      <c r="AE238" s="33">
        <f t="shared" si="1361"/>
        <v>4.5</v>
      </c>
      <c r="AH238" s="33">
        <v>4.2</v>
      </c>
      <c r="AR238" s="32" t="s">
        <v>48</v>
      </c>
      <c r="BG238" s="33">
        <f t="shared" si="1164"/>
        <v>3.2</v>
      </c>
      <c r="BH238" s="33">
        <f t="shared" si="1165"/>
        <v>3.9440000000000004</v>
      </c>
      <c r="BK238" s="33">
        <v>4.5</v>
      </c>
      <c r="BM238" s="32">
        <v>134</v>
      </c>
      <c r="BN238" s="32">
        <v>60</v>
      </c>
      <c r="BO238" s="44">
        <f t="shared" si="1379"/>
        <v>0.44776119402985076</v>
      </c>
      <c r="BP238" s="33">
        <f t="shared" si="1380"/>
        <v>4.5</v>
      </c>
      <c r="BZ238" s="33" t="str">
        <f t="shared" si="1149"/>
        <v>0.00</v>
      </c>
      <c r="CA238" s="33">
        <f t="shared" si="1381"/>
        <v>-1</v>
      </c>
      <c r="CB238" s="33">
        <f t="shared" si="1382"/>
        <v>57.07999999999997</v>
      </c>
      <c r="CC238" s="58">
        <f t="shared" si="1383"/>
        <v>9.38044371405094E-2</v>
      </c>
      <c r="CD238" s="33" t="str">
        <f t="shared" si="950"/>
        <v>0.00</v>
      </c>
      <c r="CE238" s="33">
        <f t="shared" si="1384"/>
        <v>-1</v>
      </c>
      <c r="CF238" s="33">
        <f t="shared" si="1385"/>
        <v>47.46999999999997</v>
      </c>
      <c r="CG238" s="33" t="str">
        <f t="shared" si="1278"/>
        <v>0.00</v>
      </c>
      <c r="CH238" s="33">
        <f t="shared" si="1386"/>
        <v>-1</v>
      </c>
      <c r="CI238" s="33">
        <f t="shared" si="1387"/>
        <v>49.606399999999972</v>
      </c>
      <c r="CJ238" s="33">
        <f t="shared" si="1388"/>
        <v>-1</v>
      </c>
      <c r="CK238" s="33">
        <f t="shared" si="1116"/>
        <v>3.5749999999999993</v>
      </c>
      <c r="CL238" s="33">
        <f t="shared" si="1389"/>
        <v>3.2889999999999997</v>
      </c>
      <c r="CM238" s="33">
        <f t="shared" si="1390"/>
        <v>-1</v>
      </c>
      <c r="CN238" s="33"/>
      <c r="CO238" s="33"/>
      <c r="CP238" s="58">
        <f t="shared" si="1391"/>
        <v>8.1522432210353282E-2</v>
      </c>
    </row>
    <row r="239" spans="1:94" x14ac:dyDescent="0.2">
      <c r="A239" s="30">
        <v>46179</v>
      </c>
      <c r="B239" s="32" t="s">
        <v>67</v>
      </c>
      <c r="C239" s="32" t="s">
        <v>654</v>
      </c>
      <c r="D239" s="32" t="s">
        <v>65</v>
      </c>
      <c r="E239" s="32">
        <v>12.53</v>
      </c>
      <c r="F239" s="33" t="s">
        <v>59</v>
      </c>
      <c r="G239" s="33" t="s">
        <v>60</v>
      </c>
      <c r="H239" s="32" t="s">
        <v>84</v>
      </c>
      <c r="I239" s="32">
        <v>3</v>
      </c>
      <c r="J239" s="32">
        <v>4</v>
      </c>
      <c r="K239" s="40" t="s">
        <v>721</v>
      </c>
      <c r="L239" s="33">
        <v>1.25</v>
      </c>
      <c r="M239" s="35" t="s">
        <v>723</v>
      </c>
      <c r="N239" s="32" t="s">
        <v>4</v>
      </c>
      <c r="R239" s="33">
        <v>5.8</v>
      </c>
      <c r="S239" s="32">
        <v>2</v>
      </c>
      <c r="T239" s="33" t="str">
        <f t="shared" si="1398"/>
        <v>0.00</v>
      </c>
      <c r="U239" s="33">
        <f t="shared" ref="U239:U240" si="1399">-$L239+T239</f>
        <v>-1.25</v>
      </c>
      <c r="V239" s="25">
        <f t="shared" ref="V239:V240" si="1400">V238+U239</f>
        <v>63.689999999999955</v>
      </c>
      <c r="W239" s="25">
        <f t="shared" ref="W239:W240" si="1401">L239+W238</f>
        <v>609.75</v>
      </c>
      <c r="X239" s="36">
        <f t="shared" ref="X239:X240" si="1402">SUM(V239/W239)</f>
        <v>0.10445264452644519</v>
      </c>
      <c r="Y239" s="26">
        <f t="shared" ref="Y239:Y240" si="1403">V239/100</f>
        <v>0.63689999999999958</v>
      </c>
      <c r="Z239" s="27">
        <f t="shared" ref="Z239:Z240" si="1404">V239*100</f>
        <v>6368.9999999999955</v>
      </c>
      <c r="AA239" s="32" t="s">
        <v>61</v>
      </c>
      <c r="AE239" s="33">
        <f t="shared" si="1361"/>
        <v>5.8</v>
      </c>
      <c r="AH239" s="33">
        <v>5.38</v>
      </c>
      <c r="AR239" s="32" t="s">
        <v>48</v>
      </c>
      <c r="BG239" s="33">
        <f t="shared" si="1164"/>
        <v>5.4749999999999996</v>
      </c>
      <c r="BH239" s="33">
        <f t="shared" si="1165"/>
        <v>5.0296000000000003</v>
      </c>
      <c r="BK239" s="33">
        <v>5.8</v>
      </c>
      <c r="BM239" s="32">
        <v>135</v>
      </c>
      <c r="BN239" s="32">
        <v>60</v>
      </c>
      <c r="BO239" s="44">
        <f t="shared" si="1379"/>
        <v>0.44444444444444442</v>
      </c>
      <c r="BP239" s="33">
        <f t="shared" si="1380"/>
        <v>7.25</v>
      </c>
      <c r="BZ239" s="33" t="str">
        <f t="shared" si="1149"/>
        <v>0.00</v>
      </c>
      <c r="CA239" s="33">
        <f t="shared" si="1381"/>
        <v>-1.25</v>
      </c>
      <c r="CB239" s="33">
        <f t="shared" si="1382"/>
        <v>55.82999999999997</v>
      </c>
      <c r="CC239" s="58">
        <f t="shared" si="1383"/>
        <v>9.1562115621156168E-2</v>
      </c>
      <c r="CD239" s="33" t="str">
        <f t="shared" si="950"/>
        <v>0.00</v>
      </c>
      <c r="CE239" s="33">
        <f t="shared" si="1384"/>
        <v>-1.25</v>
      </c>
      <c r="CF239" s="33">
        <f t="shared" si="1385"/>
        <v>46.21999999999997</v>
      </c>
      <c r="CG239" s="33" t="str">
        <f t="shared" si="1278"/>
        <v>0.00</v>
      </c>
      <c r="CH239" s="33">
        <f t="shared" si="1386"/>
        <v>-1.25</v>
      </c>
      <c r="CI239" s="33">
        <f t="shared" si="1387"/>
        <v>48.356399999999972</v>
      </c>
      <c r="CJ239" s="33">
        <f t="shared" si="1388"/>
        <v>-1.25</v>
      </c>
      <c r="CK239" s="33">
        <f t="shared" si="1116"/>
        <v>-2.5</v>
      </c>
      <c r="CL239" s="33">
        <f t="shared" si="1389"/>
        <v>-2.5</v>
      </c>
      <c r="CM239" s="33">
        <f t="shared" si="1390"/>
        <v>-1.25</v>
      </c>
      <c r="CN239" s="33"/>
      <c r="CO239" s="33"/>
      <c r="CP239" s="58">
        <f t="shared" si="1391"/>
        <v>7.9305289052890485E-2</v>
      </c>
    </row>
    <row r="240" spans="1:94" x14ac:dyDescent="0.2">
      <c r="A240" s="30">
        <v>46179</v>
      </c>
      <c r="B240" s="32" t="s">
        <v>67</v>
      </c>
      <c r="C240" s="32" t="s">
        <v>654</v>
      </c>
      <c r="D240" s="32" t="s">
        <v>65</v>
      </c>
      <c r="E240" s="32">
        <v>12.53</v>
      </c>
      <c r="F240" s="33" t="s">
        <v>59</v>
      </c>
      <c r="G240" s="33" t="s">
        <v>60</v>
      </c>
      <c r="H240" s="32" t="s">
        <v>84</v>
      </c>
      <c r="I240" s="32">
        <v>3</v>
      </c>
      <c r="J240" s="32">
        <v>11</v>
      </c>
      <c r="K240" s="32" t="s">
        <v>722</v>
      </c>
      <c r="L240" s="33">
        <v>1.25</v>
      </c>
      <c r="M240" s="35" t="s">
        <v>723</v>
      </c>
      <c r="N240" s="32" t="s">
        <v>4</v>
      </c>
      <c r="R240" s="33">
        <v>4.8</v>
      </c>
      <c r="S240" s="32" t="s">
        <v>62</v>
      </c>
      <c r="T240" s="33" t="str">
        <f t="shared" si="1398"/>
        <v>0.00</v>
      </c>
      <c r="U240" s="33">
        <f t="shared" si="1399"/>
        <v>-1.25</v>
      </c>
      <c r="V240" s="25">
        <f t="shared" si="1400"/>
        <v>62.439999999999955</v>
      </c>
      <c r="W240" s="25">
        <f t="shared" si="1401"/>
        <v>611</v>
      </c>
      <c r="X240" s="36">
        <f t="shared" si="1402"/>
        <v>0.10219312602291318</v>
      </c>
      <c r="Y240" s="26">
        <f t="shared" si="1403"/>
        <v>0.62439999999999951</v>
      </c>
      <c r="Z240" s="27">
        <f t="shared" si="1404"/>
        <v>6243.9999999999955</v>
      </c>
      <c r="AA240" s="32" t="s">
        <v>61</v>
      </c>
      <c r="AE240" s="33">
        <f t="shared" si="1361"/>
        <v>5.9</v>
      </c>
      <c r="AH240" s="33">
        <v>5.9</v>
      </c>
      <c r="AR240" s="32" t="s">
        <v>48</v>
      </c>
      <c r="BG240" s="33">
        <f t="shared" si="1164"/>
        <v>6.125</v>
      </c>
      <c r="BH240" s="33">
        <f t="shared" si="1165"/>
        <v>5.5080000000000009</v>
      </c>
      <c r="BK240" s="33">
        <v>4.8</v>
      </c>
      <c r="BM240" s="32">
        <v>135</v>
      </c>
      <c r="BN240" s="32">
        <v>60</v>
      </c>
      <c r="BO240" s="44">
        <f t="shared" si="1379"/>
        <v>0.44444444444444442</v>
      </c>
      <c r="BP240" s="33">
        <f t="shared" si="1380"/>
        <v>6</v>
      </c>
      <c r="BZ240" s="33" t="str">
        <f t="shared" si="1149"/>
        <v>0.00</v>
      </c>
      <c r="CA240" s="33">
        <f t="shared" si="1381"/>
        <v>-1.25</v>
      </c>
      <c r="CB240" s="33">
        <f t="shared" si="1382"/>
        <v>54.57999999999997</v>
      </c>
      <c r="CC240" s="58">
        <f t="shared" si="1383"/>
        <v>8.9328968903436945E-2</v>
      </c>
      <c r="CD240" s="33" t="str">
        <f t="shared" si="950"/>
        <v>0.00</v>
      </c>
      <c r="CE240" s="33">
        <f t="shared" si="1384"/>
        <v>-1.25</v>
      </c>
      <c r="CF240" s="33">
        <f t="shared" si="1385"/>
        <v>44.96999999999997</v>
      </c>
      <c r="CG240" s="33" t="str">
        <f t="shared" si="1278"/>
        <v>0.00</v>
      </c>
      <c r="CH240" s="33">
        <f t="shared" si="1386"/>
        <v>-1.25</v>
      </c>
      <c r="CI240" s="33">
        <f t="shared" si="1387"/>
        <v>47.106399999999972</v>
      </c>
      <c r="CJ240" s="33">
        <f t="shared" si="1388"/>
        <v>-1.25</v>
      </c>
      <c r="CK240" s="33">
        <f t="shared" si="1116"/>
        <v>-2.5</v>
      </c>
      <c r="CL240" s="33">
        <f t="shared" si="1389"/>
        <v>-2.5</v>
      </c>
      <c r="CM240" s="33">
        <f t="shared" si="1390"/>
        <v>-1.25</v>
      </c>
      <c r="CN240" s="33"/>
      <c r="CO240" s="33"/>
      <c r="CP240" s="58">
        <f t="shared" si="1391"/>
        <v>7.7097217675941035E-2</v>
      </c>
    </row>
    <row r="241" spans="1:94" x14ac:dyDescent="0.2">
      <c r="A241" s="30">
        <v>46179</v>
      </c>
      <c r="B241" s="32" t="s">
        <v>67</v>
      </c>
      <c r="C241" s="32" t="s">
        <v>726</v>
      </c>
      <c r="D241" s="32" t="s">
        <v>65</v>
      </c>
      <c r="E241" s="32">
        <v>1.28</v>
      </c>
      <c r="F241" s="33" t="s">
        <v>59</v>
      </c>
      <c r="G241" s="33" t="s">
        <v>60</v>
      </c>
      <c r="H241" s="32" t="s">
        <v>84</v>
      </c>
      <c r="I241" s="32">
        <v>4</v>
      </c>
      <c r="J241" s="32">
        <v>8</v>
      </c>
      <c r="K241" s="32" t="s">
        <v>727</v>
      </c>
      <c r="L241" s="33">
        <v>1</v>
      </c>
      <c r="M241" s="35" t="s">
        <v>728</v>
      </c>
      <c r="N241" s="32" t="s">
        <v>4</v>
      </c>
      <c r="R241" s="33">
        <v>13</v>
      </c>
      <c r="S241" s="32" t="s">
        <v>62</v>
      </c>
      <c r="T241" s="33" t="str">
        <f t="shared" si="1398"/>
        <v>0.00</v>
      </c>
      <c r="U241" s="33">
        <f t="shared" ref="U241:U242" si="1405">-$L241+T241</f>
        <v>-1</v>
      </c>
      <c r="V241" s="25">
        <f t="shared" ref="V241:V242" si="1406">V240+U241</f>
        <v>61.439999999999955</v>
      </c>
      <c r="W241" s="25">
        <f t="shared" ref="W241:W242" si="1407">L241+W240</f>
        <v>612</v>
      </c>
      <c r="X241" s="36">
        <f t="shared" ref="X241:X242" si="1408">SUM(V241/W241)</f>
        <v>0.10039215686274502</v>
      </c>
      <c r="Y241" s="26">
        <f t="shared" ref="Y241:Y242" si="1409">V241/100</f>
        <v>0.6143999999999995</v>
      </c>
      <c r="Z241" s="27">
        <f t="shared" ref="Z241:Z242" si="1410">V241*100</f>
        <v>6143.9999999999955</v>
      </c>
      <c r="AA241" s="32" t="s">
        <v>61</v>
      </c>
      <c r="AE241" s="33">
        <f t="shared" si="1361"/>
        <v>16.96</v>
      </c>
      <c r="AH241" s="33">
        <v>16.96</v>
      </c>
      <c r="BG241" s="33">
        <f t="shared" si="1164"/>
        <v>15.96</v>
      </c>
      <c r="BH241" s="33">
        <f t="shared" si="1165"/>
        <v>15.683200000000001</v>
      </c>
      <c r="BK241" s="33">
        <v>14.1</v>
      </c>
      <c r="BM241" s="32">
        <v>136</v>
      </c>
      <c r="BN241" s="32">
        <v>60</v>
      </c>
      <c r="BO241" s="44">
        <f t="shared" si="1379"/>
        <v>0.44117647058823528</v>
      </c>
      <c r="BP241" s="33">
        <f t="shared" si="1380"/>
        <v>13</v>
      </c>
      <c r="BT241" s="32" t="s">
        <v>729</v>
      </c>
      <c r="BU241" s="32" t="s">
        <v>241</v>
      </c>
      <c r="BV241" s="32" t="s">
        <v>730</v>
      </c>
      <c r="BZ241" s="33" t="str">
        <f t="shared" si="1149"/>
        <v>0.00</v>
      </c>
      <c r="CA241" s="33">
        <f t="shared" si="1381"/>
        <v>-1</v>
      </c>
      <c r="CB241" s="33">
        <f t="shared" si="1382"/>
        <v>53.57999999999997</v>
      </c>
      <c r="CC241" s="58">
        <f t="shared" si="1383"/>
        <v>8.7549019607843087E-2</v>
      </c>
      <c r="CD241" s="33" t="str">
        <f t="shared" si="950"/>
        <v>0.00</v>
      </c>
      <c r="CE241" s="33">
        <f t="shared" si="1384"/>
        <v>-1</v>
      </c>
      <c r="CF241" s="33">
        <f t="shared" si="1385"/>
        <v>43.96999999999997</v>
      </c>
      <c r="CG241" s="33" t="str">
        <f t="shared" si="1278"/>
        <v>0.00</v>
      </c>
      <c r="CH241" s="33">
        <f t="shared" si="1386"/>
        <v>-1</v>
      </c>
      <c r="CI241" s="33">
        <f t="shared" si="1387"/>
        <v>46.106399999999972</v>
      </c>
      <c r="CJ241" s="33">
        <f t="shared" si="1388"/>
        <v>-1</v>
      </c>
      <c r="CK241" s="33">
        <f t="shared" si="1116"/>
        <v>-2.5</v>
      </c>
      <c r="CL241" s="33">
        <f t="shared" si="1389"/>
        <v>-2.5</v>
      </c>
      <c r="CM241" s="33">
        <f t="shared" si="1390"/>
        <v>-1</v>
      </c>
      <c r="CN241" s="33"/>
      <c r="CO241" s="33"/>
      <c r="CP241" s="58">
        <f t="shared" si="1391"/>
        <v>7.5337254901960735E-2</v>
      </c>
    </row>
    <row r="242" spans="1:94" x14ac:dyDescent="0.2">
      <c r="A242" s="30">
        <v>46179</v>
      </c>
      <c r="B242" s="32" t="s">
        <v>67</v>
      </c>
      <c r="C242" s="32" t="s">
        <v>726</v>
      </c>
      <c r="D242" s="32" t="s">
        <v>65</v>
      </c>
      <c r="E242" s="32">
        <v>1.28</v>
      </c>
      <c r="F242" s="33" t="s">
        <v>59</v>
      </c>
      <c r="G242" s="33" t="s">
        <v>60</v>
      </c>
      <c r="H242" s="32" t="s">
        <v>84</v>
      </c>
      <c r="I242" s="32">
        <v>4</v>
      </c>
      <c r="J242" s="32">
        <v>8</v>
      </c>
      <c r="K242" s="32" t="s">
        <v>727</v>
      </c>
      <c r="L242" s="33">
        <v>1.5</v>
      </c>
      <c r="M242" s="35" t="s">
        <v>728</v>
      </c>
      <c r="N242" s="32" t="s">
        <v>4</v>
      </c>
      <c r="R242" s="33">
        <v>3.6</v>
      </c>
      <c r="S242" s="32" t="s">
        <v>62</v>
      </c>
      <c r="T242" s="33" t="str">
        <f t="shared" si="1398"/>
        <v>0.00</v>
      </c>
      <c r="U242" s="33">
        <f t="shared" si="1405"/>
        <v>-1.5</v>
      </c>
      <c r="V242" s="25">
        <f t="shared" si="1406"/>
        <v>59.939999999999955</v>
      </c>
      <c r="W242" s="25">
        <f t="shared" si="1407"/>
        <v>613.5</v>
      </c>
      <c r="X242" s="36">
        <f t="shared" si="1408"/>
        <v>9.7701711491442467E-2</v>
      </c>
      <c r="Y242" s="26">
        <f t="shared" si="1409"/>
        <v>0.5993999999999996</v>
      </c>
      <c r="Z242" s="27">
        <f t="shared" si="1410"/>
        <v>5993.9999999999955</v>
      </c>
      <c r="AA242" s="32" t="s">
        <v>61</v>
      </c>
      <c r="AE242" s="33">
        <f t="shared" si="1361"/>
        <v>4.3</v>
      </c>
      <c r="AH242" s="33">
        <v>4.3</v>
      </c>
      <c r="BG242" s="33">
        <f t="shared" si="1164"/>
        <v>4.9499999999999993</v>
      </c>
      <c r="BH242" s="33">
        <f t="shared" si="1165"/>
        <v>4.0359999999999996</v>
      </c>
      <c r="BK242" s="33">
        <v>3.2</v>
      </c>
      <c r="BM242" s="32">
        <v>136</v>
      </c>
      <c r="BN242" s="32">
        <v>60</v>
      </c>
      <c r="BO242" s="44">
        <f t="shared" si="1379"/>
        <v>0.44117647058823528</v>
      </c>
      <c r="BP242" s="33">
        <f t="shared" si="1380"/>
        <v>5.4</v>
      </c>
      <c r="BT242" s="32" t="s">
        <v>729</v>
      </c>
      <c r="BU242" s="32" t="s">
        <v>241</v>
      </c>
      <c r="BV242" s="32" t="s">
        <v>730</v>
      </c>
      <c r="BZ242" s="33" t="str">
        <f t="shared" si="1149"/>
        <v>0.00</v>
      </c>
      <c r="CA242" s="33">
        <f t="shared" si="1381"/>
        <v>-1.5</v>
      </c>
      <c r="CB242" s="33">
        <f t="shared" si="1382"/>
        <v>52.07999999999997</v>
      </c>
      <c r="CC242" s="58">
        <f t="shared" si="1383"/>
        <v>8.4889975550122204E-2</v>
      </c>
      <c r="CD242" s="33" t="str">
        <f t="shared" si="950"/>
        <v>0.00</v>
      </c>
      <c r="CE242" s="33">
        <f t="shared" si="1384"/>
        <v>-1.5</v>
      </c>
      <c r="CF242" s="33">
        <f t="shared" si="1385"/>
        <v>42.46999999999997</v>
      </c>
      <c r="CG242" s="33" t="str">
        <f t="shared" si="1278"/>
        <v>0.00</v>
      </c>
      <c r="CH242" s="33">
        <f t="shared" si="1386"/>
        <v>-1.5</v>
      </c>
      <c r="CI242" s="33">
        <f t="shared" si="1387"/>
        <v>44.606399999999972</v>
      </c>
      <c r="CJ242" s="33">
        <f t="shared" si="1388"/>
        <v>-1.5</v>
      </c>
      <c r="CK242" s="33">
        <f t="shared" si="1116"/>
        <v>-2.5</v>
      </c>
      <c r="CL242" s="33">
        <f t="shared" si="1389"/>
        <v>-2.5</v>
      </c>
      <c r="CM242" s="33">
        <f t="shared" si="1390"/>
        <v>-1.5</v>
      </c>
      <c r="CN242" s="33"/>
      <c r="CO242" s="33"/>
      <c r="CP242" s="58">
        <f t="shared" si="1391"/>
        <v>7.270806845965766E-2</v>
      </c>
    </row>
    <row r="243" spans="1:94" x14ac:dyDescent="0.2">
      <c r="A243" s="30">
        <v>46179</v>
      </c>
      <c r="B243" s="32" t="s">
        <v>67</v>
      </c>
      <c r="C243" s="32" t="s">
        <v>477</v>
      </c>
      <c r="D243" s="32" t="s">
        <v>65</v>
      </c>
      <c r="E243" s="32">
        <v>3.05</v>
      </c>
      <c r="F243" s="33" t="s">
        <v>59</v>
      </c>
      <c r="G243" s="33" t="s">
        <v>60</v>
      </c>
      <c r="H243" s="32" t="s">
        <v>69</v>
      </c>
      <c r="I243" s="32">
        <v>8</v>
      </c>
      <c r="J243" s="32">
        <v>7</v>
      </c>
      <c r="K243" s="32" t="s">
        <v>719</v>
      </c>
      <c r="L243" s="33">
        <v>1.25</v>
      </c>
      <c r="M243" s="35" t="s">
        <v>720</v>
      </c>
      <c r="N243" s="32" t="s">
        <v>4</v>
      </c>
      <c r="R243" s="33">
        <v>8</v>
      </c>
      <c r="S243" s="32" t="s">
        <v>62</v>
      </c>
      <c r="T243" s="33" t="str">
        <f t="shared" si="1398"/>
        <v>0.00</v>
      </c>
      <c r="U243" s="33">
        <f t="shared" ref="U243:U244" si="1411">-$L243+T243</f>
        <v>-1.25</v>
      </c>
      <c r="V243" s="25">
        <f t="shared" ref="V243:V244" si="1412">V242+U243</f>
        <v>58.689999999999955</v>
      </c>
      <c r="W243" s="25">
        <f t="shared" ref="W243:W244" si="1413">L243+W242</f>
        <v>614.75</v>
      </c>
      <c r="X243" s="36">
        <f t="shared" ref="X243:X244" si="1414">SUM(V243/W243)</f>
        <v>9.5469703131354139E-2</v>
      </c>
      <c r="Y243" s="26">
        <f t="shared" ref="Y243:Y244" si="1415">V243/100</f>
        <v>0.58689999999999953</v>
      </c>
      <c r="Z243" s="27">
        <f t="shared" ref="Z243:Z244" si="1416">V243*100</f>
        <v>5868.9999999999955</v>
      </c>
      <c r="AA243" s="32" t="s">
        <v>61</v>
      </c>
      <c r="AE243" s="33">
        <f t="shared" si="1361"/>
        <v>8</v>
      </c>
      <c r="AH243" s="33">
        <v>7.6</v>
      </c>
      <c r="AR243" s="32" t="s">
        <v>57</v>
      </c>
      <c r="AS243" s="33">
        <v>8</v>
      </c>
      <c r="BG243" s="33">
        <f t="shared" si="1164"/>
        <v>8.25</v>
      </c>
      <c r="BH243" s="33">
        <f t="shared" si="1165"/>
        <v>7.0720000000000001</v>
      </c>
      <c r="BK243" s="33">
        <v>7.2</v>
      </c>
      <c r="BM243" s="32">
        <v>137</v>
      </c>
      <c r="BN243" s="32">
        <v>60</v>
      </c>
      <c r="BO243" s="44">
        <f t="shared" si="1379"/>
        <v>0.43795620437956206</v>
      </c>
      <c r="BP243" s="33">
        <f t="shared" si="1380"/>
        <v>10</v>
      </c>
      <c r="BT243" s="32" t="s">
        <v>724</v>
      </c>
      <c r="BU243" s="32" t="s">
        <v>241</v>
      </c>
      <c r="BV243" s="32" t="s">
        <v>725</v>
      </c>
      <c r="BZ243" s="33" t="str">
        <f t="shared" si="1149"/>
        <v>0.00</v>
      </c>
      <c r="CA243" s="33">
        <f t="shared" si="1381"/>
        <v>-1.25</v>
      </c>
      <c r="CB243" s="33">
        <f t="shared" si="1382"/>
        <v>50.82999999999997</v>
      </c>
      <c r="CC243" s="58">
        <f t="shared" si="1383"/>
        <v>8.2684017893452574E-2</v>
      </c>
      <c r="CD243" s="33" t="str">
        <f t="shared" si="950"/>
        <v>0.00</v>
      </c>
      <c r="CE243" s="33">
        <f t="shared" si="1384"/>
        <v>-1.25</v>
      </c>
      <c r="CF243" s="33">
        <f t="shared" si="1385"/>
        <v>41.21999999999997</v>
      </c>
      <c r="CG243" s="33" t="str">
        <f t="shared" si="1278"/>
        <v>0.00</v>
      </c>
      <c r="CH243" s="33">
        <f t="shared" si="1386"/>
        <v>-1.25</v>
      </c>
      <c r="CI243" s="33">
        <f t="shared" si="1387"/>
        <v>43.356399999999972</v>
      </c>
      <c r="CJ243" s="33">
        <f t="shared" si="1388"/>
        <v>-1.25</v>
      </c>
      <c r="CK243" s="33">
        <f t="shared" si="1116"/>
        <v>-2.5</v>
      </c>
      <c r="CL243" s="33">
        <f t="shared" si="1389"/>
        <v>-2.5</v>
      </c>
      <c r="CM243" s="33">
        <f t="shared" si="1390"/>
        <v>-1.25</v>
      </c>
      <c r="CN243" s="33"/>
      <c r="CO243" s="33"/>
      <c r="CP243" s="58">
        <f t="shared" si="1391"/>
        <v>7.0526880845872261E-2</v>
      </c>
    </row>
    <row r="244" spans="1:94" x14ac:dyDescent="0.2">
      <c r="A244" s="30">
        <v>46179</v>
      </c>
      <c r="B244" s="32" t="s">
        <v>67</v>
      </c>
      <c r="C244" s="32" t="s">
        <v>477</v>
      </c>
      <c r="D244" s="32" t="s">
        <v>65</v>
      </c>
      <c r="E244" s="32">
        <v>3.05</v>
      </c>
      <c r="F244" s="33" t="s">
        <v>59</v>
      </c>
      <c r="G244" s="33" t="s">
        <v>60</v>
      </c>
      <c r="H244" s="32" t="s">
        <v>69</v>
      </c>
      <c r="I244" s="32">
        <v>8</v>
      </c>
      <c r="J244" s="32">
        <v>7</v>
      </c>
      <c r="K244" s="32" t="s">
        <v>719</v>
      </c>
      <c r="L244" s="33">
        <v>1.25</v>
      </c>
      <c r="M244" s="35" t="s">
        <v>720</v>
      </c>
      <c r="N244" s="32" t="s">
        <v>5</v>
      </c>
      <c r="R244" s="33">
        <v>2.5</v>
      </c>
      <c r="S244" s="32" t="s">
        <v>62</v>
      </c>
      <c r="T244" s="33" t="str">
        <f t="shared" si="1398"/>
        <v>0.00</v>
      </c>
      <c r="U244" s="33">
        <f t="shared" si="1411"/>
        <v>-1.25</v>
      </c>
      <c r="V244" s="25">
        <f t="shared" si="1412"/>
        <v>57.439999999999955</v>
      </c>
      <c r="W244" s="25">
        <f t="shared" si="1413"/>
        <v>616</v>
      </c>
      <c r="X244" s="36">
        <f t="shared" si="1414"/>
        <v>9.3246753246753175E-2</v>
      </c>
      <c r="Y244" s="26">
        <f t="shared" si="1415"/>
        <v>0.57439999999999958</v>
      </c>
      <c r="Z244" s="27">
        <f t="shared" si="1416"/>
        <v>5743.9999999999955</v>
      </c>
      <c r="AA244" s="32" t="s">
        <v>61</v>
      </c>
      <c r="AB244" s="33" t="str">
        <f t="shared" ref="AB244" si="1417">IF(($AA244="W"),ROUND(($L244*$R244),2),"0.00")</f>
        <v>0.00</v>
      </c>
      <c r="AC244" s="33">
        <f t="shared" ref="AC244" si="1418">-$L244+AB244</f>
        <v>-1.25</v>
      </c>
      <c r="AD244" s="25">
        <f t="shared" ref="AD244" si="1419">AD243+AC244</f>
        <v>-1.25</v>
      </c>
      <c r="AE244" s="33">
        <f t="shared" si="1361"/>
        <v>2.54</v>
      </c>
      <c r="AH244" s="33">
        <v>2.54</v>
      </c>
      <c r="AR244" s="32" t="s">
        <v>57</v>
      </c>
      <c r="AS244" s="33">
        <v>2.5</v>
      </c>
      <c r="BG244" s="33">
        <f t="shared" si="1164"/>
        <v>1.9249999999999998</v>
      </c>
      <c r="BH244" s="33">
        <f t="shared" si="1165"/>
        <v>2.4168000000000003</v>
      </c>
      <c r="BK244" s="33">
        <v>2.2999999999999998</v>
      </c>
      <c r="BM244" s="32">
        <v>137</v>
      </c>
      <c r="BN244" s="32">
        <v>60</v>
      </c>
      <c r="BO244" s="44">
        <f t="shared" si="1379"/>
        <v>0.43795620437956206</v>
      </c>
      <c r="BP244" s="33">
        <f t="shared" si="1380"/>
        <v>3.125</v>
      </c>
      <c r="BT244" s="32" t="s">
        <v>724</v>
      </c>
      <c r="BU244" s="32" t="s">
        <v>241</v>
      </c>
      <c r="BV244" s="32" t="s">
        <v>725</v>
      </c>
      <c r="BZ244" s="33" t="str">
        <f t="shared" si="1149"/>
        <v>0.00</v>
      </c>
      <c r="CA244" s="33">
        <f t="shared" si="1381"/>
        <v>-1.25</v>
      </c>
      <c r="CB244" s="33">
        <f t="shared" si="1382"/>
        <v>49.57999999999997</v>
      </c>
      <c r="CC244" s="58">
        <f t="shared" si="1383"/>
        <v>8.048701298701294E-2</v>
      </c>
      <c r="CD244" s="33" t="str">
        <f t="shared" si="950"/>
        <v>0.00</v>
      </c>
      <c r="CE244" s="33">
        <f t="shared" si="1384"/>
        <v>-1.25</v>
      </c>
      <c r="CF244" s="33">
        <f t="shared" si="1385"/>
        <v>39.96999999999997</v>
      </c>
      <c r="CG244" s="33" t="str">
        <f t="shared" si="1278"/>
        <v>0.00</v>
      </c>
      <c r="CH244" s="33">
        <f t="shared" si="1386"/>
        <v>-1.25</v>
      </c>
      <c r="CI244" s="33">
        <f t="shared" si="1387"/>
        <v>42.106399999999972</v>
      </c>
      <c r="CJ244" s="33">
        <f t="shared" si="1388"/>
        <v>-1.25</v>
      </c>
      <c r="CK244" s="33">
        <f t="shared" si="1116"/>
        <v>-2.5</v>
      </c>
      <c r="CL244" s="33">
        <f t="shared" si="1389"/>
        <v>-2.5</v>
      </c>
      <c r="CM244" s="33">
        <f t="shared" si="1390"/>
        <v>-1.25</v>
      </c>
      <c r="CN244" s="33"/>
      <c r="CO244" s="33"/>
      <c r="CP244" s="58">
        <f t="shared" si="1391"/>
        <v>6.8354545454545404E-2</v>
      </c>
    </row>
    <row r="245" spans="1:94" x14ac:dyDescent="0.2">
      <c r="A245" s="30">
        <v>46186</v>
      </c>
      <c r="B245" s="32" t="s">
        <v>67</v>
      </c>
      <c r="C245" s="32" t="s">
        <v>731</v>
      </c>
      <c r="D245" s="32" t="s">
        <v>65</v>
      </c>
      <c r="E245" s="32">
        <v>1.28</v>
      </c>
      <c r="F245" s="33" t="s">
        <v>59</v>
      </c>
      <c r="G245" s="33" t="s">
        <v>60</v>
      </c>
      <c r="H245" s="32" t="s">
        <v>84</v>
      </c>
      <c r="I245" s="32">
        <v>4</v>
      </c>
      <c r="J245" s="32">
        <v>2</v>
      </c>
      <c r="K245" s="39" t="s">
        <v>500</v>
      </c>
      <c r="L245" s="33">
        <v>2.5</v>
      </c>
      <c r="M245" s="35" t="s">
        <v>732</v>
      </c>
      <c r="N245" s="32" t="s">
        <v>4</v>
      </c>
      <c r="R245" s="33">
        <v>3.1</v>
      </c>
      <c r="S245" s="32">
        <v>1</v>
      </c>
      <c r="T245" s="33">
        <f t="shared" si="1398"/>
        <v>7.75</v>
      </c>
      <c r="U245" s="33">
        <f t="shared" ref="U245" si="1420">-$L245+T245</f>
        <v>5.25</v>
      </c>
      <c r="V245" s="25">
        <f t="shared" ref="V245" si="1421">V244+U245</f>
        <v>62.689999999999955</v>
      </c>
      <c r="W245" s="25">
        <f t="shared" ref="W245" si="1422">L245+W244</f>
        <v>618.5</v>
      </c>
      <c r="X245" s="36">
        <f t="shared" ref="X245" si="1423">SUM(V245/W245)</f>
        <v>0.10135812449474528</v>
      </c>
      <c r="Y245" s="26">
        <f t="shared" ref="Y245" si="1424">V245/100</f>
        <v>0.62689999999999957</v>
      </c>
      <c r="Z245" s="27">
        <f t="shared" ref="Z245" si="1425">V245*100</f>
        <v>6268.9999999999955</v>
      </c>
      <c r="AA245" s="32" t="s">
        <v>63</v>
      </c>
      <c r="AE245" s="33">
        <f t="shared" si="1361"/>
        <v>3.3</v>
      </c>
      <c r="AH245" s="33">
        <v>3.3</v>
      </c>
      <c r="AR245" s="32" t="s">
        <v>48</v>
      </c>
      <c r="BG245" s="33">
        <f t="shared" si="1164"/>
        <v>5.75</v>
      </c>
      <c r="BH245" s="33">
        <f t="shared" si="1165"/>
        <v>3.1160000000000001</v>
      </c>
      <c r="BK245" s="33">
        <v>3.1</v>
      </c>
      <c r="BM245" s="32">
        <v>138</v>
      </c>
      <c r="BN245" s="32">
        <v>61</v>
      </c>
      <c r="BO245" s="44">
        <f t="shared" ref="BO245:BO265" si="1426">BN245/BM245</f>
        <v>0.4420289855072464</v>
      </c>
      <c r="BP245" s="33">
        <f t="shared" ref="BP245:BP265" si="1427">L245*R245</f>
        <v>7.75</v>
      </c>
      <c r="BT245" s="32" t="s">
        <v>733</v>
      </c>
      <c r="BU245" s="32" t="s">
        <v>243</v>
      </c>
      <c r="BV245" s="32" t="s">
        <v>734</v>
      </c>
      <c r="BZ245" s="33">
        <f t="shared" si="1149"/>
        <v>7.75</v>
      </c>
      <c r="CA245" s="33">
        <f t="shared" ref="CA245:CA251" si="1428">-$L245+BZ245</f>
        <v>5.25</v>
      </c>
      <c r="CB245" s="33">
        <f t="shared" ref="CB245:CB251" si="1429">CB244+CA245</f>
        <v>54.82999999999997</v>
      </c>
      <c r="CC245" s="58">
        <f t="shared" ref="CC245:CC251" si="1430">CB245/W245</f>
        <v>8.8649959579628082E-2</v>
      </c>
      <c r="CD245" s="33">
        <f t="shared" si="950"/>
        <v>7.79</v>
      </c>
      <c r="CE245" s="33">
        <f t="shared" ref="CE245:CE251" si="1431">-$L245+CD245</f>
        <v>5.29</v>
      </c>
      <c r="CF245" s="33">
        <f t="shared" ref="CF245:CF251" si="1432">CF244+CE245</f>
        <v>45.25999999999997</v>
      </c>
      <c r="CG245" s="33">
        <f t="shared" si="1278"/>
        <v>7.79</v>
      </c>
      <c r="CH245" s="33">
        <f t="shared" ref="CH245:CH251" si="1433">CM245</f>
        <v>5.29</v>
      </c>
      <c r="CI245" s="33">
        <f t="shared" ref="CI245:CI251" si="1434">CI244+CH245</f>
        <v>47.396399999999971</v>
      </c>
      <c r="CJ245" s="33">
        <f t="shared" ref="CJ245:CJ251" si="1435">IF(AA245="W",
   L245*(AH245-1),
   -L245
)</f>
        <v>5.75</v>
      </c>
      <c r="CK245" s="33">
        <f t="shared" si="1116"/>
        <v>5.75</v>
      </c>
      <c r="CL245" s="33">
        <f t="shared" ref="CL245:CL251" si="1436">IF(CK245&gt;0, CK245*0.92, CK245)</f>
        <v>5.29</v>
      </c>
      <c r="CM245" s="33">
        <f t="shared" ref="CM245:CM251" si="1437">IF(
  CK245&gt;0,
  IF(
    AA245="W",
    CJ245 - (CK245 - CL245),
    CJ245
  ),
  CJ245
)</f>
        <v>5.29</v>
      </c>
      <c r="CN245" s="33"/>
      <c r="CO245" s="33"/>
      <c r="CP245" s="58">
        <f t="shared" ref="CP245:CP251" si="1438">CI245/W245</f>
        <v>7.6631204527081609E-2</v>
      </c>
    </row>
    <row r="246" spans="1:94" x14ac:dyDescent="0.2">
      <c r="A246" s="30">
        <v>46186</v>
      </c>
      <c r="B246" s="32" t="s">
        <v>67</v>
      </c>
      <c r="C246" s="32" t="s">
        <v>731</v>
      </c>
      <c r="D246" s="32" t="s">
        <v>65</v>
      </c>
      <c r="E246" s="32">
        <v>3.57</v>
      </c>
      <c r="F246" s="33" t="s">
        <v>59</v>
      </c>
      <c r="G246" s="33" t="s">
        <v>60</v>
      </c>
      <c r="H246" s="32" t="s">
        <v>84</v>
      </c>
      <c r="I246" s="32">
        <v>8</v>
      </c>
      <c r="J246" s="32">
        <v>7</v>
      </c>
      <c r="K246" s="32" t="s">
        <v>701</v>
      </c>
      <c r="L246" s="33">
        <v>1.5</v>
      </c>
      <c r="M246" s="35" t="s">
        <v>735</v>
      </c>
      <c r="N246" s="32" t="s">
        <v>4</v>
      </c>
      <c r="R246" s="33">
        <v>6</v>
      </c>
      <c r="S246" s="32" t="s">
        <v>62</v>
      </c>
      <c r="T246" s="33" t="str">
        <f t="shared" si="1398"/>
        <v>0.00</v>
      </c>
      <c r="U246" s="33">
        <f t="shared" ref="U246:U247" si="1439">-$L246+T246</f>
        <v>-1.5</v>
      </c>
      <c r="V246" s="25">
        <f t="shared" ref="V246:V247" si="1440">V245+U246</f>
        <v>61.189999999999955</v>
      </c>
      <c r="W246" s="25">
        <f t="shared" ref="W246:W247" si="1441">L246+W245</f>
        <v>620</v>
      </c>
      <c r="X246" s="36">
        <f t="shared" ref="X246:X247" si="1442">SUM(V246/W246)</f>
        <v>9.8693548387096708E-2</v>
      </c>
      <c r="Y246" s="26">
        <f t="shared" ref="Y246:Y247" si="1443">V246/100</f>
        <v>0.61189999999999956</v>
      </c>
      <c r="Z246" s="27">
        <f t="shared" ref="Z246:Z247" si="1444">V246*100</f>
        <v>6118.9999999999955</v>
      </c>
      <c r="AA246" s="32" t="s">
        <v>61</v>
      </c>
      <c r="AE246" s="33">
        <f t="shared" si="1361"/>
        <v>6</v>
      </c>
      <c r="AH246" s="33">
        <v>4.78</v>
      </c>
      <c r="AR246" s="32" t="s">
        <v>57</v>
      </c>
      <c r="AS246" s="33">
        <v>6</v>
      </c>
      <c r="BG246" s="33">
        <f t="shared" si="1164"/>
        <v>5.67</v>
      </c>
      <c r="BH246" s="33">
        <f t="shared" si="1165"/>
        <v>4.4776000000000007</v>
      </c>
      <c r="BK246" s="33">
        <v>5</v>
      </c>
      <c r="BM246" s="32">
        <v>139</v>
      </c>
      <c r="BN246" s="32">
        <v>61</v>
      </c>
      <c r="BO246" s="44">
        <f t="shared" si="1426"/>
        <v>0.43884892086330934</v>
      </c>
      <c r="BP246" s="33">
        <f t="shared" si="1427"/>
        <v>9</v>
      </c>
      <c r="BT246" s="32" t="s">
        <v>736</v>
      </c>
      <c r="BU246" s="32" t="s">
        <v>239</v>
      </c>
      <c r="BV246" s="32" t="s">
        <v>737</v>
      </c>
      <c r="BZ246" s="33" t="str">
        <f t="shared" si="1149"/>
        <v>0.00</v>
      </c>
      <c r="CA246" s="33">
        <f t="shared" si="1428"/>
        <v>-1.5</v>
      </c>
      <c r="CB246" s="33">
        <f t="shared" si="1429"/>
        <v>53.32999999999997</v>
      </c>
      <c r="CC246" s="58">
        <f t="shared" si="1430"/>
        <v>8.6016129032258012E-2</v>
      </c>
      <c r="CD246" s="33" t="str">
        <f t="shared" si="950"/>
        <v>0.00</v>
      </c>
      <c r="CE246" s="33">
        <f t="shared" si="1431"/>
        <v>-1.5</v>
      </c>
      <c r="CF246" s="33">
        <f t="shared" si="1432"/>
        <v>43.75999999999997</v>
      </c>
      <c r="CG246" s="33" t="str">
        <f t="shared" si="1278"/>
        <v>0.00</v>
      </c>
      <c r="CH246" s="33">
        <f t="shared" si="1433"/>
        <v>-1.5</v>
      </c>
      <c r="CI246" s="33">
        <f t="shared" si="1434"/>
        <v>45.896399999999971</v>
      </c>
      <c r="CJ246" s="33">
        <f t="shared" si="1435"/>
        <v>-1.5</v>
      </c>
      <c r="CK246" s="33">
        <f t="shared" si="1116"/>
        <v>-2.5</v>
      </c>
      <c r="CL246" s="33">
        <f t="shared" si="1436"/>
        <v>-2.5</v>
      </c>
      <c r="CM246" s="33">
        <f t="shared" si="1437"/>
        <v>-1.5</v>
      </c>
      <c r="CN246" s="33"/>
      <c r="CO246" s="33"/>
      <c r="CP246" s="58">
        <f t="shared" si="1438"/>
        <v>7.402645161290318E-2</v>
      </c>
    </row>
    <row r="247" spans="1:94" x14ac:dyDescent="0.2">
      <c r="A247" s="30">
        <v>46186</v>
      </c>
      <c r="B247" s="32" t="s">
        <v>67</v>
      </c>
      <c r="C247" s="32" t="s">
        <v>731</v>
      </c>
      <c r="D247" s="32" t="s">
        <v>65</v>
      </c>
      <c r="E247" s="32">
        <v>3.57</v>
      </c>
      <c r="F247" s="33" t="s">
        <v>59</v>
      </c>
      <c r="G247" s="33" t="s">
        <v>60</v>
      </c>
      <c r="H247" s="32" t="s">
        <v>84</v>
      </c>
      <c r="I247" s="32">
        <v>8</v>
      </c>
      <c r="J247" s="32">
        <v>7</v>
      </c>
      <c r="K247" s="32" t="s">
        <v>701</v>
      </c>
      <c r="L247" s="33">
        <v>1</v>
      </c>
      <c r="M247" s="35" t="s">
        <v>735</v>
      </c>
      <c r="N247" s="32" t="s">
        <v>5</v>
      </c>
      <c r="R247" s="33">
        <v>2.5</v>
      </c>
      <c r="S247" s="32" t="s">
        <v>62</v>
      </c>
      <c r="T247" s="33" t="str">
        <f t="shared" si="1398"/>
        <v>0.00</v>
      </c>
      <c r="U247" s="33">
        <f t="shared" si="1439"/>
        <v>-1</v>
      </c>
      <c r="V247" s="25">
        <f t="shared" si="1440"/>
        <v>60.189999999999955</v>
      </c>
      <c r="W247" s="25">
        <f t="shared" si="1441"/>
        <v>621</v>
      </c>
      <c r="X247" s="36">
        <f t="shared" si="1442"/>
        <v>9.6924315619967727E-2</v>
      </c>
      <c r="Y247" s="26">
        <f t="shared" si="1443"/>
        <v>0.60189999999999955</v>
      </c>
      <c r="Z247" s="27">
        <f t="shared" si="1444"/>
        <v>6018.9999999999955</v>
      </c>
      <c r="AA247" s="32" t="s">
        <v>61</v>
      </c>
      <c r="AE247" s="33">
        <f t="shared" si="1361"/>
        <v>2.5</v>
      </c>
      <c r="AH247" s="33">
        <v>2.29</v>
      </c>
      <c r="AR247" s="32" t="s">
        <v>57</v>
      </c>
      <c r="AS247" s="33">
        <v>2.5</v>
      </c>
      <c r="BG247" s="33">
        <f t="shared" si="1164"/>
        <v>1.29</v>
      </c>
      <c r="BH247" s="33">
        <f t="shared" si="1165"/>
        <v>2.1867999999999999</v>
      </c>
      <c r="BK247" s="33">
        <v>1.5</v>
      </c>
      <c r="BM247" s="32">
        <v>139</v>
      </c>
      <c r="BN247" s="32">
        <v>61</v>
      </c>
      <c r="BO247" s="44">
        <f t="shared" si="1426"/>
        <v>0.43884892086330934</v>
      </c>
      <c r="BP247" s="33">
        <f t="shared" si="1427"/>
        <v>2.5</v>
      </c>
      <c r="BT247" s="32" t="s">
        <v>736</v>
      </c>
      <c r="BU247" s="32" t="s">
        <v>239</v>
      </c>
      <c r="BV247" s="32" t="s">
        <v>737</v>
      </c>
      <c r="BZ247" s="33" t="str">
        <f t="shared" si="1149"/>
        <v>0.00</v>
      </c>
      <c r="CA247" s="33">
        <f t="shared" si="1428"/>
        <v>-1</v>
      </c>
      <c r="CB247" s="33">
        <f t="shared" si="1429"/>
        <v>52.32999999999997</v>
      </c>
      <c r="CC247" s="58">
        <f t="shared" si="1430"/>
        <v>8.4267310789049865E-2</v>
      </c>
      <c r="CD247" s="33" t="str">
        <f t="shared" si="950"/>
        <v>0.00</v>
      </c>
      <c r="CE247" s="33">
        <f t="shared" si="1431"/>
        <v>-1</v>
      </c>
      <c r="CF247" s="33">
        <f t="shared" si="1432"/>
        <v>42.75999999999997</v>
      </c>
      <c r="CG247" s="33" t="str">
        <f t="shared" si="1278"/>
        <v>0.00</v>
      </c>
      <c r="CH247" s="33">
        <f t="shared" si="1433"/>
        <v>-1</v>
      </c>
      <c r="CI247" s="33">
        <f t="shared" si="1434"/>
        <v>44.896399999999971</v>
      </c>
      <c r="CJ247" s="33">
        <f t="shared" si="1435"/>
        <v>-1</v>
      </c>
      <c r="CK247" s="33">
        <f t="shared" si="1116"/>
        <v>-2.5</v>
      </c>
      <c r="CL247" s="33">
        <f t="shared" si="1436"/>
        <v>-2.5</v>
      </c>
      <c r="CM247" s="33">
        <f t="shared" si="1437"/>
        <v>-1</v>
      </c>
      <c r="CN247" s="33"/>
      <c r="CO247" s="33"/>
      <c r="CP247" s="58">
        <f t="shared" si="1438"/>
        <v>7.2296940418679498E-2</v>
      </c>
    </row>
    <row r="248" spans="1:94" x14ac:dyDescent="0.2">
      <c r="A248" s="30">
        <v>46200</v>
      </c>
      <c r="B248" s="32" t="s">
        <v>67</v>
      </c>
      <c r="C248" s="32" t="s">
        <v>526</v>
      </c>
      <c r="D248" s="32" t="s">
        <v>65</v>
      </c>
      <c r="E248" s="32">
        <v>2.27</v>
      </c>
      <c r="F248" s="33" t="s">
        <v>59</v>
      </c>
      <c r="G248" s="33" t="s">
        <v>60</v>
      </c>
      <c r="H248" s="32" t="s">
        <v>79</v>
      </c>
      <c r="I248" s="32">
        <v>5</v>
      </c>
      <c r="J248" s="32">
        <v>5</v>
      </c>
      <c r="K248" s="32" t="s">
        <v>738</v>
      </c>
      <c r="L248" s="33">
        <v>1.25</v>
      </c>
      <c r="M248" s="35" t="s">
        <v>739</v>
      </c>
      <c r="N248" s="32" t="s">
        <v>4</v>
      </c>
      <c r="R248" s="33">
        <v>5</v>
      </c>
      <c r="S248" s="32" t="s">
        <v>62</v>
      </c>
      <c r="T248" s="33" t="str">
        <f t="shared" si="1398"/>
        <v>0.00</v>
      </c>
      <c r="U248" s="33">
        <f t="shared" ref="U248:U249" si="1445">-$L248+T248</f>
        <v>-1.25</v>
      </c>
      <c r="V248" s="25">
        <f t="shared" ref="V248:V249" si="1446">V247+U248</f>
        <v>58.939999999999955</v>
      </c>
      <c r="W248" s="25">
        <f t="shared" ref="W248:W249" si="1447">L248+W247</f>
        <v>622.25</v>
      </c>
      <c r="X248" s="36">
        <f t="shared" ref="X248:X249" si="1448">SUM(V248/W248)</f>
        <v>9.4720771394134123E-2</v>
      </c>
      <c r="Y248" s="26">
        <f t="shared" ref="Y248:Y249" si="1449">V248/100</f>
        <v>0.58939999999999959</v>
      </c>
      <c r="Z248" s="27">
        <f t="shared" ref="Z248:Z249" si="1450">V248*100</f>
        <v>5893.9999999999955</v>
      </c>
      <c r="AA248" s="32" t="s">
        <v>61</v>
      </c>
      <c r="AE248" s="33">
        <f t="shared" si="1361"/>
        <v>7.8</v>
      </c>
      <c r="AH248" s="33">
        <v>7.8</v>
      </c>
      <c r="AR248" s="32" t="s">
        <v>57</v>
      </c>
      <c r="AS248" s="33">
        <v>5</v>
      </c>
      <c r="BG248" s="33">
        <f t="shared" ref="BG248:BG252" si="1451">((AH248*(L248))-(L248))</f>
        <v>8.5</v>
      </c>
      <c r="BH248" s="33">
        <f t="shared" ref="BH248:BH252" si="1452">0.92*(AH248-1)+1</f>
        <v>7.2560000000000002</v>
      </c>
      <c r="BK248" s="33">
        <v>6.4</v>
      </c>
      <c r="BM248" s="32">
        <v>140</v>
      </c>
      <c r="BN248" s="32">
        <v>61</v>
      </c>
      <c r="BO248" s="44">
        <f t="shared" si="1426"/>
        <v>0.43571428571428572</v>
      </c>
      <c r="BP248" s="33">
        <f t="shared" si="1427"/>
        <v>6.25</v>
      </c>
      <c r="BT248" s="32" t="s">
        <v>742</v>
      </c>
      <c r="BU248" s="32" t="s">
        <v>241</v>
      </c>
      <c r="BV248" s="32" t="s">
        <v>737</v>
      </c>
      <c r="BZ248" s="33" t="str">
        <f t="shared" si="1149"/>
        <v>0.00</v>
      </c>
      <c r="CA248" s="33">
        <f t="shared" si="1428"/>
        <v>-1.25</v>
      </c>
      <c r="CB248" s="33">
        <f t="shared" si="1429"/>
        <v>51.07999999999997</v>
      </c>
      <c r="CC248" s="58">
        <f t="shared" si="1430"/>
        <v>8.2089192446765727E-2</v>
      </c>
      <c r="CD248" s="33" t="str">
        <f t="shared" ref="CD248:CD306" si="1453">IF(($AA248="W"),ROUND(($L248*$BH248),2),"0.00")</f>
        <v>0.00</v>
      </c>
      <c r="CE248" s="33">
        <f t="shared" si="1431"/>
        <v>-1.25</v>
      </c>
      <c r="CF248" s="33">
        <f t="shared" si="1432"/>
        <v>41.50999999999997</v>
      </c>
      <c r="CG248" s="33" t="str">
        <f t="shared" si="1278"/>
        <v>0.00</v>
      </c>
      <c r="CH248" s="33">
        <f t="shared" si="1433"/>
        <v>-1.25</v>
      </c>
      <c r="CI248" s="33">
        <f t="shared" si="1434"/>
        <v>43.646399999999971</v>
      </c>
      <c r="CJ248" s="33">
        <f t="shared" si="1435"/>
        <v>-1.25</v>
      </c>
      <c r="CK248" s="33">
        <f t="shared" si="1116"/>
        <v>-2.5</v>
      </c>
      <c r="CL248" s="33">
        <f t="shared" si="1436"/>
        <v>-2.5</v>
      </c>
      <c r="CM248" s="33">
        <f t="shared" si="1437"/>
        <v>-1.25</v>
      </c>
      <c r="CN248" s="33"/>
      <c r="CO248" s="33"/>
      <c r="CP248" s="58">
        <f t="shared" si="1438"/>
        <v>7.0142868621936472E-2</v>
      </c>
    </row>
    <row r="249" spans="1:94" x14ac:dyDescent="0.2">
      <c r="A249" s="30">
        <v>46200</v>
      </c>
      <c r="B249" s="32" t="s">
        <v>67</v>
      </c>
      <c r="C249" s="32" t="s">
        <v>526</v>
      </c>
      <c r="D249" s="32" t="s">
        <v>65</v>
      </c>
      <c r="E249" s="32">
        <v>2.27</v>
      </c>
      <c r="F249" s="33" t="s">
        <v>59</v>
      </c>
      <c r="G249" s="33" t="s">
        <v>60</v>
      </c>
      <c r="H249" s="32" t="s">
        <v>79</v>
      </c>
      <c r="I249" s="32">
        <v>5</v>
      </c>
      <c r="J249" s="32">
        <v>5</v>
      </c>
      <c r="K249" s="32" t="s">
        <v>738</v>
      </c>
      <c r="L249" s="33">
        <v>1.25</v>
      </c>
      <c r="M249" s="35" t="s">
        <v>739</v>
      </c>
      <c r="N249" s="32" t="s">
        <v>5</v>
      </c>
      <c r="R249" s="33">
        <v>1.95</v>
      </c>
      <c r="S249" s="32" t="s">
        <v>62</v>
      </c>
      <c r="T249" s="33" t="str">
        <f t="shared" si="1398"/>
        <v>0.00</v>
      </c>
      <c r="U249" s="33">
        <f t="shared" si="1445"/>
        <v>-1.25</v>
      </c>
      <c r="V249" s="25">
        <f t="shared" si="1446"/>
        <v>57.689999999999955</v>
      </c>
      <c r="W249" s="25">
        <f t="shared" si="1447"/>
        <v>623.5</v>
      </c>
      <c r="X249" s="36">
        <f t="shared" si="1448"/>
        <v>9.2526062550120219E-2</v>
      </c>
      <c r="Y249" s="26">
        <f t="shared" si="1449"/>
        <v>0.57689999999999952</v>
      </c>
      <c r="Z249" s="27">
        <f t="shared" si="1450"/>
        <v>5768.9999999999955</v>
      </c>
      <c r="AA249" s="32" t="s">
        <v>61</v>
      </c>
      <c r="AE249" s="33">
        <f t="shared" si="1361"/>
        <v>2.3199999999999998</v>
      </c>
      <c r="AH249" s="33">
        <v>2.3199999999999998</v>
      </c>
      <c r="AR249" s="32" t="s">
        <v>57</v>
      </c>
      <c r="AS249" s="33">
        <v>1.95</v>
      </c>
      <c r="BG249" s="33">
        <f t="shared" si="1451"/>
        <v>1.65</v>
      </c>
      <c r="BH249" s="33">
        <f t="shared" si="1452"/>
        <v>2.2143999999999999</v>
      </c>
      <c r="BK249" s="33">
        <v>2.2000000000000002</v>
      </c>
      <c r="BM249" s="32">
        <v>140</v>
      </c>
      <c r="BN249" s="32">
        <v>61</v>
      </c>
      <c r="BO249" s="44">
        <f t="shared" si="1426"/>
        <v>0.43571428571428572</v>
      </c>
      <c r="BP249" s="33">
        <f t="shared" si="1427"/>
        <v>2.4375</v>
      </c>
      <c r="BT249" s="32" t="s">
        <v>742</v>
      </c>
      <c r="BU249" s="32" t="s">
        <v>241</v>
      </c>
      <c r="BV249" s="32" t="s">
        <v>737</v>
      </c>
      <c r="BZ249" s="33" t="str">
        <f t="shared" si="1149"/>
        <v>0.00</v>
      </c>
      <c r="CA249" s="33">
        <f t="shared" si="1428"/>
        <v>-1.25</v>
      </c>
      <c r="CB249" s="33">
        <f t="shared" si="1429"/>
        <v>49.82999999999997</v>
      </c>
      <c r="CC249" s="58">
        <f t="shared" si="1430"/>
        <v>7.9919807538091373E-2</v>
      </c>
      <c r="CD249" s="33" t="str">
        <f t="shared" si="1453"/>
        <v>0.00</v>
      </c>
      <c r="CE249" s="33">
        <f t="shared" si="1431"/>
        <v>-1.25</v>
      </c>
      <c r="CF249" s="33">
        <f t="shared" si="1432"/>
        <v>40.25999999999997</v>
      </c>
      <c r="CG249" s="33" t="str">
        <f t="shared" si="1278"/>
        <v>0.00</v>
      </c>
      <c r="CH249" s="33">
        <f t="shared" si="1433"/>
        <v>-1.25</v>
      </c>
      <c r="CI249" s="33">
        <f t="shared" si="1434"/>
        <v>42.396399999999971</v>
      </c>
      <c r="CJ249" s="33">
        <f t="shared" si="1435"/>
        <v>-1.25</v>
      </c>
      <c r="CK249" s="33">
        <f t="shared" si="1116"/>
        <v>-2.5</v>
      </c>
      <c r="CL249" s="33">
        <f t="shared" si="1436"/>
        <v>-2.5</v>
      </c>
      <c r="CM249" s="33">
        <f t="shared" si="1437"/>
        <v>-1.25</v>
      </c>
      <c r="CN249" s="33"/>
      <c r="CO249" s="33"/>
      <c r="CP249" s="58">
        <f t="shared" si="1438"/>
        <v>6.7997433841218882E-2</v>
      </c>
    </row>
    <row r="250" spans="1:94" x14ac:dyDescent="0.2">
      <c r="A250" s="30">
        <v>46200</v>
      </c>
      <c r="B250" s="32" t="s">
        <v>67</v>
      </c>
      <c r="C250" s="32" t="s">
        <v>526</v>
      </c>
      <c r="D250" s="32" t="s">
        <v>65</v>
      </c>
      <c r="E250" s="32">
        <v>3.15</v>
      </c>
      <c r="F250" s="33" t="s">
        <v>59</v>
      </c>
      <c r="G250" s="33" t="s">
        <v>60</v>
      </c>
      <c r="H250" s="32" t="s">
        <v>73</v>
      </c>
      <c r="I250" s="32">
        <v>8</v>
      </c>
      <c r="J250" s="32">
        <v>6</v>
      </c>
      <c r="K250" s="41" t="s">
        <v>740</v>
      </c>
      <c r="L250" s="33">
        <v>1</v>
      </c>
      <c r="M250" s="35" t="s">
        <v>741</v>
      </c>
      <c r="N250" s="32" t="s">
        <v>4</v>
      </c>
      <c r="R250" s="33">
        <v>5.5</v>
      </c>
      <c r="S250" s="32">
        <v>4</v>
      </c>
      <c r="T250" s="33" t="str">
        <f t="shared" si="1398"/>
        <v>0.00</v>
      </c>
      <c r="U250" s="33">
        <f t="shared" ref="U250:U251" si="1454">-$L250+T250</f>
        <v>-1</v>
      </c>
      <c r="V250" s="25">
        <f t="shared" ref="V250:V251" si="1455">V249+U250</f>
        <v>56.689999999999955</v>
      </c>
      <c r="W250" s="25">
        <f t="shared" ref="W250:W251" si="1456">L250+W249</f>
        <v>624.5</v>
      </c>
      <c r="X250" s="36">
        <f t="shared" ref="X250:X251" si="1457">SUM(V250/W250)</f>
        <v>9.0776621297037563E-2</v>
      </c>
      <c r="Y250" s="26">
        <f t="shared" ref="Y250:Y251" si="1458">V250/100</f>
        <v>0.56689999999999952</v>
      </c>
      <c r="Z250" s="27">
        <f t="shared" ref="Z250:Z251" si="1459">V250*100</f>
        <v>5668.9999999999955</v>
      </c>
      <c r="AA250" s="32" t="s">
        <v>61</v>
      </c>
      <c r="AE250" s="33">
        <f t="shared" si="1361"/>
        <v>5.5</v>
      </c>
      <c r="AH250" s="33">
        <v>4.7</v>
      </c>
      <c r="AR250" s="32" t="s">
        <v>57</v>
      </c>
      <c r="AS250" s="33">
        <v>5.5</v>
      </c>
      <c r="BG250" s="33">
        <f t="shared" si="1451"/>
        <v>3.7</v>
      </c>
      <c r="BH250" s="33">
        <f t="shared" si="1452"/>
        <v>4.4039999999999999</v>
      </c>
      <c r="BK250" s="33">
        <v>4.2</v>
      </c>
      <c r="BM250" s="32">
        <v>141</v>
      </c>
      <c r="BN250" s="32">
        <v>61</v>
      </c>
      <c r="BO250" s="44">
        <f t="shared" si="1426"/>
        <v>0.43262411347517732</v>
      </c>
      <c r="BP250" s="33">
        <f t="shared" si="1427"/>
        <v>5.5</v>
      </c>
      <c r="BT250" s="32" t="s">
        <v>743</v>
      </c>
      <c r="BU250" s="32" t="s">
        <v>241</v>
      </c>
      <c r="BV250" s="32" t="s">
        <v>744</v>
      </c>
      <c r="BZ250" s="33" t="str">
        <f t="shared" si="1149"/>
        <v>0.00</v>
      </c>
      <c r="CA250" s="33">
        <f t="shared" si="1428"/>
        <v>-1</v>
      </c>
      <c r="CB250" s="33">
        <f t="shared" si="1429"/>
        <v>48.82999999999997</v>
      </c>
      <c r="CC250" s="58">
        <f t="shared" si="1430"/>
        <v>7.8190552441953512E-2</v>
      </c>
      <c r="CD250" s="33" t="str">
        <f t="shared" si="1453"/>
        <v>0.00</v>
      </c>
      <c r="CE250" s="33">
        <f t="shared" si="1431"/>
        <v>-1</v>
      </c>
      <c r="CF250" s="33">
        <f t="shared" si="1432"/>
        <v>39.25999999999997</v>
      </c>
      <c r="CG250" s="33" t="str">
        <f t="shared" si="1278"/>
        <v>0.00</v>
      </c>
      <c r="CH250" s="33">
        <f t="shared" si="1433"/>
        <v>-1</v>
      </c>
      <c r="CI250" s="33">
        <f t="shared" si="1434"/>
        <v>41.396399999999971</v>
      </c>
      <c r="CJ250" s="33">
        <f t="shared" si="1435"/>
        <v>-1</v>
      </c>
      <c r="CK250" s="33">
        <f t="shared" si="1116"/>
        <v>-2.5</v>
      </c>
      <c r="CL250" s="33">
        <f t="shared" si="1436"/>
        <v>-2.5</v>
      </c>
      <c r="CM250" s="33">
        <f t="shared" si="1437"/>
        <v>-1</v>
      </c>
      <c r="CN250" s="33"/>
      <c r="CO250" s="33"/>
      <c r="CP250" s="58">
        <f t="shared" si="1438"/>
        <v>6.6287269815852631E-2</v>
      </c>
    </row>
    <row r="251" spans="1:94" x14ac:dyDescent="0.2">
      <c r="A251" s="30">
        <v>46200</v>
      </c>
      <c r="B251" s="32" t="s">
        <v>67</v>
      </c>
      <c r="C251" s="32" t="s">
        <v>526</v>
      </c>
      <c r="D251" s="32" t="s">
        <v>65</v>
      </c>
      <c r="E251" s="32">
        <v>3.15</v>
      </c>
      <c r="F251" s="33" t="s">
        <v>59</v>
      </c>
      <c r="G251" s="33" t="s">
        <v>60</v>
      </c>
      <c r="H251" s="32" t="s">
        <v>73</v>
      </c>
      <c r="I251" s="32">
        <v>8</v>
      </c>
      <c r="J251" s="32">
        <v>6</v>
      </c>
      <c r="K251" s="41" t="s">
        <v>740</v>
      </c>
      <c r="L251" s="33">
        <v>1.5</v>
      </c>
      <c r="M251" s="35" t="s">
        <v>741</v>
      </c>
      <c r="N251" s="32" t="s">
        <v>5</v>
      </c>
      <c r="R251" s="33">
        <v>1.7</v>
      </c>
      <c r="S251" s="32">
        <v>4</v>
      </c>
      <c r="T251" s="33" t="str">
        <f t="shared" si="1398"/>
        <v>0.00</v>
      </c>
      <c r="U251" s="33">
        <f t="shared" si="1454"/>
        <v>-1.5</v>
      </c>
      <c r="V251" s="25">
        <f t="shared" si="1455"/>
        <v>55.189999999999955</v>
      </c>
      <c r="W251" s="25">
        <f t="shared" si="1456"/>
        <v>626</v>
      </c>
      <c r="X251" s="36">
        <f t="shared" si="1457"/>
        <v>8.8162939297124529E-2</v>
      </c>
      <c r="Y251" s="26">
        <f t="shared" si="1458"/>
        <v>0.5518999999999995</v>
      </c>
      <c r="Z251" s="27">
        <f t="shared" si="1459"/>
        <v>5518.9999999999955</v>
      </c>
      <c r="AA251" s="32" t="s">
        <v>61</v>
      </c>
      <c r="AE251" s="33">
        <f t="shared" si="1361"/>
        <v>1.7</v>
      </c>
      <c r="AH251" s="33">
        <v>1.57</v>
      </c>
      <c r="AR251" s="32" t="s">
        <v>57</v>
      </c>
      <c r="AS251" s="33">
        <v>1.7</v>
      </c>
      <c r="BG251" s="33">
        <f t="shared" si="1451"/>
        <v>0.85499999999999998</v>
      </c>
      <c r="BH251" s="33">
        <f t="shared" si="1452"/>
        <v>1.5244</v>
      </c>
      <c r="BK251" s="33">
        <v>1.6</v>
      </c>
      <c r="BM251" s="32">
        <v>141</v>
      </c>
      <c r="BN251" s="32">
        <v>61</v>
      </c>
      <c r="BO251" s="44">
        <f t="shared" si="1426"/>
        <v>0.43262411347517732</v>
      </c>
      <c r="BP251" s="33">
        <f t="shared" si="1427"/>
        <v>2.5499999999999998</v>
      </c>
      <c r="BT251" s="32" t="s">
        <v>743</v>
      </c>
      <c r="BU251" s="32" t="s">
        <v>241</v>
      </c>
      <c r="BV251" s="32" t="s">
        <v>744</v>
      </c>
      <c r="BZ251" s="33" t="str">
        <f t="shared" si="1149"/>
        <v>0.00</v>
      </c>
      <c r="CA251" s="33">
        <f t="shared" si="1428"/>
        <v>-1.5</v>
      </c>
      <c r="CB251" s="33">
        <f t="shared" si="1429"/>
        <v>47.32999999999997</v>
      </c>
      <c r="CC251" s="58">
        <f t="shared" si="1430"/>
        <v>7.5607028753993569E-2</v>
      </c>
      <c r="CD251" s="33" t="str">
        <f t="shared" si="1453"/>
        <v>0.00</v>
      </c>
      <c r="CE251" s="33">
        <f t="shared" si="1431"/>
        <v>-1.5</v>
      </c>
      <c r="CF251" s="33">
        <f t="shared" si="1432"/>
        <v>37.75999999999997</v>
      </c>
      <c r="CG251" s="33" t="str">
        <f t="shared" si="1278"/>
        <v>0.00</v>
      </c>
      <c r="CH251" s="33">
        <f t="shared" si="1433"/>
        <v>-1.5</v>
      </c>
      <c r="CI251" s="33">
        <f t="shared" si="1434"/>
        <v>39.896399999999971</v>
      </c>
      <c r="CJ251" s="33">
        <f t="shared" si="1435"/>
        <v>-1.5</v>
      </c>
      <c r="CK251" s="33">
        <f t="shared" si="1116"/>
        <v>-2.5</v>
      </c>
      <c r="CL251" s="33">
        <f t="shared" si="1436"/>
        <v>-2.5</v>
      </c>
      <c r="CM251" s="33">
        <f t="shared" si="1437"/>
        <v>-1.5</v>
      </c>
      <c r="CN251" s="33"/>
      <c r="CO251" s="33"/>
      <c r="CP251" s="58">
        <f t="shared" si="1438"/>
        <v>6.3732268370606984E-2</v>
      </c>
    </row>
    <row r="252" spans="1:94" x14ac:dyDescent="0.2">
      <c r="A252" s="30">
        <v>46207</v>
      </c>
      <c r="B252" s="32" t="s">
        <v>67</v>
      </c>
      <c r="C252" s="32" t="s">
        <v>745</v>
      </c>
      <c r="D252" s="32" t="s">
        <v>65</v>
      </c>
      <c r="E252" s="33">
        <v>12.3</v>
      </c>
      <c r="F252" s="33" t="s">
        <v>59</v>
      </c>
      <c r="G252" s="33" t="s">
        <v>60</v>
      </c>
      <c r="H252" s="32" t="s">
        <v>70</v>
      </c>
      <c r="I252" s="32">
        <v>2</v>
      </c>
      <c r="J252" s="32">
        <v>1</v>
      </c>
      <c r="K252" s="41" t="s">
        <v>746</v>
      </c>
      <c r="L252" s="33">
        <v>2.5</v>
      </c>
      <c r="M252" s="35" t="s">
        <v>747</v>
      </c>
      <c r="N252" s="32" t="s">
        <v>4</v>
      </c>
      <c r="R252" s="33">
        <v>4.5</v>
      </c>
      <c r="S252" s="32">
        <v>4</v>
      </c>
      <c r="T252" s="33" t="str">
        <f t="shared" si="1398"/>
        <v>0.00</v>
      </c>
      <c r="U252" s="33">
        <f t="shared" ref="U252" si="1460">-$L252+T252</f>
        <v>-2.5</v>
      </c>
      <c r="V252" s="25">
        <f t="shared" ref="V252" si="1461">V251+U252</f>
        <v>52.689999999999955</v>
      </c>
      <c r="W252" s="25">
        <f t="shared" ref="W252" si="1462">L252+W251</f>
        <v>628.5</v>
      </c>
      <c r="X252" s="36">
        <f t="shared" ref="X252" si="1463">SUM(V252/W252)</f>
        <v>8.3834526650755692E-2</v>
      </c>
      <c r="Y252" s="26">
        <f t="shared" ref="Y252" si="1464">V252/100</f>
        <v>0.52689999999999959</v>
      </c>
      <c r="Z252" s="27">
        <f t="shared" ref="Z252" si="1465">V252*100</f>
        <v>5268.9999999999955</v>
      </c>
      <c r="AA252" s="32" t="s">
        <v>61</v>
      </c>
      <c r="AE252" s="33">
        <f t="shared" ref="AE252:AE259" si="1466">MAX(AS252, AH252, BK252)</f>
        <v>6.66</v>
      </c>
      <c r="AH252" s="33">
        <v>6.66</v>
      </c>
      <c r="AR252" s="32" t="s">
        <v>57</v>
      </c>
      <c r="AS252" s="33">
        <v>4.5</v>
      </c>
      <c r="BG252" s="33">
        <f t="shared" si="1451"/>
        <v>14.149999999999999</v>
      </c>
      <c r="BH252" s="33">
        <f t="shared" si="1452"/>
        <v>6.2072000000000003</v>
      </c>
      <c r="BK252" s="33">
        <v>5</v>
      </c>
      <c r="BM252" s="32">
        <v>142</v>
      </c>
      <c r="BN252" s="32">
        <v>61</v>
      </c>
      <c r="BO252" s="44">
        <f t="shared" si="1426"/>
        <v>0.42957746478873238</v>
      </c>
      <c r="BP252" s="33">
        <f t="shared" si="1427"/>
        <v>11.25</v>
      </c>
      <c r="BT252" s="32" t="s">
        <v>758</v>
      </c>
      <c r="BU252" s="32" t="s">
        <v>241</v>
      </c>
      <c r="BV252" s="32" t="s">
        <v>734</v>
      </c>
      <c r="BZ252" s="33" t="str">
        <f t="shared" si="1149"/>
        <v>0.00</v>
      </c>
      <c r="CA252" s="33">
        <f t="shared" ref="CA252:CA256" si="1467">-$L252+BZ252</f>
        <v>-2.5</v>
      </c>
      <c r="CB252" s="33">
        <f t="shared" ref="CB252:CB256" si="1468">CB251+CA252</f>
        <v>44.82999999999997</v>
      </c>
      <c r="CC252" s="58">
        <f t="shared" ref="CC252:CC256" si="1469">CB252/W252</f>
        <v>7.1328560063643548E-2</v>
      </c>
      <c r="CD252" s="33" t="str">
        <f t="shared" si="1453"/>
        <v>0.00</v>
      </c>
      <c r="CE252" s="33">
        <f t="shared" ref="CE252:CE256" si="1470">-$L252+CD252</f>
        <v>-2.5</v>
      </c>
      <c r="CF252" s="33">
        <f t="shared" ref="CF252:CF256" si="1471">CF251+CE252</f>
        <v>35.25999999999997</v>
      </c>
      <c r="CG252" s="33" t="str">
        <f t="shared" si="1278"/>
        <v>0.00</v>
      </c>
      <c r="CH252" s="33">
        <f t="shared" ref="CH252:CH256" si="1472">CM252</f>
        <v>-2.5</v>
      </c>
      <c r="CI252" s="33">
        <f t="shared" ref="CI252:CI256" si="1473">CI251+CH252</f>
        <v>37.396399999999971</v>
      </c>
      <c r="CJ252" s="33">
        <f t="shared" ref="CJ252:CJ256" si="1474">IF(AA252="W",
   L252*(AH252-1),
   -L252
)</f>
        <v>-2.5</v>
      </c>
      <c r="CK252" s="33">
        <f t="shared" si="1116"/>
        <v>-2.5</v>
      </c>
      <c r="CL252" s="33">
        <f t="shared" ref="CL252:CL256" si="1475">IF(CK252&gt;0, CK252*0.92, CK252)</f>
        <v>-2.5</v>
      </c>
      <c r="CM252" s="33">
        <f t="shared" ref="CM252:CM256" si="1476">IF(
  CK252&gt;0,
  IF(
    AA252="W",
    CJ252 - (CK252 - CL252),
    CJ252
  ),
  CJ252
)</f>
        <v>-2.5</v>
      </c>
      <c r="CN252" s="33"/>
      <c r="CO252" s="33"/>
      <c r="CP252" s="58">
        <f t="shared" ref="CP252:CP256" si="1477">CI252/W252</f>
        <v>5.9501034208432731E-2</v>
      </c>
    </row>
    <row r="253" spans="1:94" x14ac:dyDescent="0.2">
      <c r="A253" s="30">
        <v>46207</v>
      </c>
      <c r="B253" s="32" t="s">
        <v>67</v>
      </c>
      <c r="C253" s="32" t="s">
        <v>748</v>
      </c>
      <c r="D253" s="32" t="s">
        <v>65</v>
      </c>
      <c r="E253" s="33">
        <v>2.15</v>
      </c>
      <c r="F253" s="33" t="s">
        <v>59</v>
      </c>
      <c r="G253" s="33" t="s">
        <v>60</v>
      </c>
      <c r="H253" s="32" t="s">
        <v>70</v>
      </c>
      <c r="I253" s="32">
        <v>5</v>
      </c>
      <c r="J253" s="32">
        <v>1</v>
      </c>
      <c r="K253" s="32" t="s">
        <v>749</v>
      </c>
      <c r="L253" s="33">
        <v>2.5</v>
      </c>
      <c r="M253" s="35" t="s">
        <v>750</v>
      </c>
      <c r="N253" s="32" t="s">
        <v>4</v>
      </c>
      <c r="R253" s="33">
        <v>3.8</v>
      </c>
      <c r="S253" s="32" t="s">
        <v>62</v>
      </c>
      <c r="T253" s="33" t="str">
        <f t="shared" si="1398"/>
        <v>0.00</v>
      </c>
      <c r="U253" s="33">
        <f t="shared" ref="U253" si="1478">-$L253+T253</f>
        <v>-2.5</v>
      </c>
      <c r="V253" s="25">
        <f t="shared" ref="V253" si="1479">V252+U253</f>
        <v>50.189999999999955</v>
      </c>
      <c r="W253" s="25">
        <f t="shared" ref="W253" si="1480">L253+W252</f>
        <v>631</v>
      </c>
      <c r="X253" s="36">
        <f t="shared" ref="X253" si="1481">SUM(V253/W253)</f>
        <v>7.954041204437394E-2</v>
      </c>
      <c r="Y253" s="26">
        <f t="shared" ref="Y253" si="1482">V253/100</f>
        <v>0.50189999999999957</v>
      </c>
      <c r="Z253" s="27">
        <f t="shared" ref="Z253" si="1483">V253*100</f>
        <v>5018.9999999999955</v>
      </c>
      <c r="AA253" s="32" t="s">
        <v>61</v>
      </c>
      <c r="AE253" s="33">
        <f t="shared" si="1466"/>
        <v>4.54</v>
      </c>
      <c r="AH253" s="33">
        <v>4.54</v>
      </c>
      <c r="AR253" s="32" t="s">
        <v>57</v>
      </c>
      <c r="AS253" s="33">
        <v>3.8</v>
      </c>
      <c r="BG253" s="33">
        <f t="shared" ref="BG253:BG263" si="1484">((AH253*(L253))-(L253))</f>
        <v>8.85</v>
      </c>
      <c r="BH253" s="33">
        <f t="shared" ref="BH253:BH263" si="1485">0.92*(AH253-1)+1</f>
        <v>4.2568000000000001</v>
      </c>
      <c r="BK253" s="33">
        <v>4</v>
      </c>
      <c r="BM253" s="32">
        <v>143</v>
      </c>
      <c r="BN253" s="32">
        <v>61</v>
      </c>
      <c r="BO253" s="44">
        <f t="shared" si="1426"/>
        <v>0.42657342657342656</v>
      </c>
      <c r="BP253" s="33">
        <f t="shared" si="1427"/>
        <v>9.5</v>
      </c>
      <c r="BT253" s="32" t="s">
        <v>759</v>
      </c>
      <c r="BU253" s="32" t="s">
        <v>241</v>
      </c>
      <c r="BV253" s="32" t="s">
        <v>760</v>
      </c>
      <c r="BZ253" s="33" t="str">
        <f t="shared" si="1149"/>
        <v>0.00</v>
      </c>
      <c r="CA253" s="33">
        <f t="shared" si="1467"/>
        <v>-2.5</v>
      </c>
      <c r="CB253" s="33">
        <f t="shared" si="1468"/>
        <v>42.32999999999997</v>
      </c>
      <c r="CC253" s="58">
        <f t="shared" si="1469"/>
        <v>6.708399366085574E-2</v>
      </c>
      <c r="CD253" s="33" t="str">
        <f t="shared" si="1453"/>
        <v>0.00</v>
      </c>
      <c r="CE253" s="33">
        <f t="shared" si="1470"/>
        <v>-2.5</v>
      </c>
      <c r="CF253" s="33">
        <f t="shared" si="1471"/>
        <v>32.75999999999997</v>
      </c>
      <c r="CG253" s="33" t="str">
        <f t="shared" si="1278"/>
        <v>0.00</v>
      </c>
      <c r="CH253" s="33">
        <f t="shared" si="1472"/>
        <v>-2.5</v>
      </c>
      <c r="CI253" s="33">
        <f t="shared" si="1473"/>
        <v>34.896399999999971</v>
      </c>
      <c r="CJ253" s="33">
        <f t="shared" si="1474"/>
        <v>-2.5</v>
      </c>
      <c r="CK253" s="33">
        <f t="shared" si="1116"/>
        <v>-2.5</v>
      </c>
      <c r="CL253" s="33">
        <f t="shared" si="1475"/>
        <v>-2.5</v>
      </c>
      <c r="CM253" s="33">
        <f t="shared" si="1476"/>
        <v>-2.5</v>
      </c>
      <c r="CN253" s="33"/>
      <c r="CO253" s="33"/>
      <c r="CP253" s="58">
        <f t="shared" si="1477"/>
        <v>5.5303328050713106E-2</v>
      </c>
    </row>
    <row r="254" spans="1:94" x14ac:dyDescent="0.2">
      <c r="A254" s="30">
        <v>46207</v>
      </c>
      <c r="B254" s="32" t="s">
        <v>67</v>
      </c>
      <c r="C254" s="32" t="s">
        <v>754</v>
      </c>
      <c r="D254" s="32" t="s">
        <v>65</v>
      </c>
      <c r="E254" s="33">
        <v>5.44</v>
      </c>
      <c r="F254" s="33" t="s">
        <v>59</v>
      </c>
      <c r="G254" s="33" t="s">
        <v>60</v>
      </c>
      <c r="H254" s="32" t="s">
        <v>755</v>
      </c>
      <c r="I254" s="32">
        <v>9</v>
      </c>
      <c r="J254" s="32">
        <v>4</v>
      </c>
      <c r="K254" s="41" t="s">
        <v>756</v>
      </c>
      <c r="L254" s="33">
        <v>1.25</v>
      </c>
      <c r="M254" s="35" t="s">
        <v>757</v>
      </c>
      <c r="N254" s="32" t="s">
        <v>4</v>
      </c>
      <c r="R254" s="33">
        <v>9.5</v>
      </c>
      <c r="S254" s="32">
        <v>4</v>
      </c>
      <c r="T254" s="33" t="str">
        <f t="shared" si="1398"/>
        <v>0.00</v>
      </c>
      <c r="U254" s="33">
        <f t="shared" ref="U254:U255" si="1486">-$L254+T254</f>
        <v>-1.25</v>
      </c>
      <c r="V254" s="25">
        <f t="shared" ref="V254:V255" si="1487">V253+U254</f>
        <v>48.939999999999955</v>
      </c>
      <c r="W254" s="25">
        <f t="shared" ref="W254:W255" si="1488">L254+W253</f>
        <v>632.25</v>
      </c>
      <c r="X254" s="36">
        <f t="shared" ref="X254:X255" si="1489">SUM(V254/W254)</f>
        <v>7.7406089363384667E-2</v>
      </c>
      <c r="Y254" s="26">
        <f t="shared" ref="Y254:Y255" si="1490">V254/100</f>
        <v>0.48939999999999956</v>
      </c>
      <c r="Z254" s="27">
        <f t="shared" ref="Z254:Z255" si="1491">V254*100</f>
        <v>4893.9999999999955</v>
      </c>
      <c r="AA254" s="32" t="s">
        <v>61</v>
      </c>
      <c r="AE254" s="33">
        <f t="shared" si="1466"/>
        <v>11.5</v>
      </c>
      <c r="AH254" s="33">
        <v>11.5</v>
      </c>
      <c r="AR254" s="32" t="s">
        <v>48</v>
      </c>
      <c r="BG254" s="33">
        <f t="shared" si="1484"/>
        <v>13.125</v>
      </c>
      <c r="BH254" s="33">
        <f t="shared" si="1485"/>
        <v>10.66</v>
      </c>
      <c r="BK254" s="33">
        <v>9.5</v>
      </c>
      <c r="BM254" s="32">
        <v>144</v>
      </c>
      <c r="BN254" s="32">
        <v>61</v>
      </c>
      <c r="BO254" s="44">
        <f t="shared" si="1426"/>
        <v>0.4236111111111111</v>
      </c>
      <c r="BP254" s="33">
        <f t="shared" si="1427"/>
        <v>11.875</v>
      </c>
      <c r="BT254" s="32" t="s">
        <v>761</v>
      </c>
      <c r="BU254" s="32" t="s">
        <v>353</v>
      </c>
      <c r="BV254" s="32" t="s">
        <v>734</v>
      </c>
      <c r="BZ254" s="33" t="str">
        <f t="shared" si="1149"/>
        <v>0.00</v>
      </c>
      <c r="CA254" s="33">
        <f t="shared" si="1467"/>
        <v>-1.25</v>
      </c>
      <c r="CB254" s="33">
        <f t="shared" si="1468"/>
        <v>41.07999999999997</v>
      </c>
      <c r="CC254" s="58">
        <f t="shared" si="1469"/>
        <v>6.4974298141557876E-2</v>
      </c>
      <c r="CD254" s="33" t="str">
        <f t="shared" si="1453"/>
        <v>0.00</v>
      </c>
      <c r="CE254" s="33">
        <f t="shared" si="1470"/>
        <v>-1.25</v>
      </c>
      <c r="CF254" s="33">
        <f t="shared" si="1471"/>
        <v>31.50999999999997</v>
      </c>
      <c r="CG254" s="33" t="str">
        <f t="shared" si="1278"/>
        <v>0.00</v>
      </c>
      <c r="CH254" s="33">
        <f t="shared" si="1472"/>
        <v>-1.25</v>
      </c>
      <c r="CI254" s="33">
        <f t="shared" si="1473"/>
        <v>33.646399999999971</v>
      </c>
      <c r="CJ254" s="33">
        <f t="shared" si="1474"/>
        <v>-1.25</v>
      </c>
      <c r="CK254" s="33">
        <f t="shared" si="1116"/>
        <v>-2.5</v>
      </c>
      <c r="CL254" s="33">
        <f t="shared" si="1475"/>
        <v>-2.5</v>
      </c>
      <c r="CM254" s="33">
        <f t="shared" si="1476"/>
        <v>-1.25</v>
      </c>
      <c r="CN254" s="33"/>
      <c r="CO254" s="33"/>
      <c r="CP254" s="58">
        <f t="shared" si="1477"/>
        <v>5.3216923685251043E-2</v>
      </c>
    </row>
    <row r="255" spans="1:94" x14ac:dyDescent="0.2">
      <c r="A255" s="30">
        <v>46207</v>
      </c>
      <c r="B255" s="32" t="s">
        <v>67</v>
      </c>
      <c r="C255" s="32" t="s">
        <v>754</v>
      </c>
      <c r="D255" s="32" t="s">
        <v>65</v>
      </c>
      <c r="E255" s="33">
        <v>5.44</v>
      </c>
      <c r="F255" s="33" t="s">
        <v>59</v>
      </c>
      <c r="G255" s="33" t="s">
        <v>60</v>
      </c>
      <c r="H255" s="32" t="s">
        <v>755</v>
      </c>
      <c r="I255" s="32">
        <v>9</v>
      </c>
      <c r="J255" s="32">
        <v>4</v>
      </c>
      <c r="K255" s="41" t="s">
        <v>756</v>
      </c>
      <c r="L255" s="33">
        <v>1.25</v>
      </c>
      <c r="M255" s="35" t="s">
        <v>757</v>
      </c>
      <c r="N255" s="32" t="s">
        <v>4</v>
      </c>
      <c r="R255" s="33">
        <v>2.7</v>
      </c>
      <c r="S255" s="32">
        <v>4</v>
      </c>
      <c r="T255" s="33" t="str">
        <f t="shared" si="1398"/>
        <v>0.00</v>
      </c>
      <c r="U255" s="33">
        <f t="shared" si="1486"/>
        <v>-1.25</v>
      </c>
      <c r="V255" s="25">
        <f t="shared" si="1487"/>
        <v>47.689999999999955</v>
      </c>
      <c r="W255" s="25">
        <f t="shared" si="1488"/>
        <v>633.5</v>
      </c>
      <c r="X255" s="36">
        <f t="shared" si="1489"/>
        <v>7.5280189423835756E-2</v>
      </c>
      <c r="Y255" s="26">
        <f t="shared" si="1490"/>
        <v>0.47689999999999955</v>
      </c>
      <c r="Z255" s="27">
        <f t="shared" si="1491"/>
        <v>4768.9999999999955</v>
      </c>
      <c r="AA255" s="32" t="s">
        <v>61</v>
      </c>
      <c r="AE255" s="33">
        <f t="shared" si="1466"/>
        <v>3.17</v>
      </c>
      <c r="AH255" s="33">
        <v>3.17</v>
      </c>
      <c r="AR255" s="32" t="s">
        <v>57</v>
      </c>
      <c r="AS255" s="33">
        <v>2.7</v>
      </c>
      <c r="BG255" s="33">
        <f t="shared" si="1484"/>
        <v>2.7124999999999999</v>
      </c>
      <c r="BH255" s="33">
        <f t="shared" si="1485"/>
        <v>2.9964</v>
      </c>
      <c r="BK255" s="33">
        <v>2.9</v>
      </c>
      <c r="BM255" s="32">
        <v>144</v>
      </c>
      <c r="BN255" s="32">
        <v>61</v>
      </c>
      <c r="BO255" s="44">
        <f t="shared" si="1426"/>
        <v>0.4236111111111111</v>
      </c>
      <c r="BP255" s="33">
        <f t="shared" si="1427"/>
        <v>3.375</v>
      </c>
      <c r="BT255" s="32" t="s">
        <v>761</v>
      </c>
      <c r="BU255" s="32" t="s">
        <v>353</v>
      </c>
      <c r="BV255" s="32" t="s">
        <v>734</v>
      </c>
      <c r="BZ255" s="33" t="str">
        <f t="shared" si="1149"/>
        <v>0.00</v>
      </c>
      <c r="CA255" s="33">
        <f t="shared" si="1467"/>
        <v>-1.25</v>
      </c>
      <c r="CB255" s="33">
        <f t="shared" si="1468"/>
        <v>39.82999999999997</v>
      </c>
      <c r="CC255" s="58">
        <f t="shared" si="1469"/>
        <v>6.2872928176795531E-2</v>
      </c>
      <c r="CD255" s="33" t="str">
        <f t="shared" si="1453"/>
        <v>0.00</v>
      </c>
      <c r="CE255" s="33">
        <f t="shared" si="1470"/>
        <v>-1.25</v>
      </c>
      <c r="CF255" s="33">
        <f t="shared" si="1471"/>
        <v>30.25999999999997</v>
      </c>
      <c r="CG255" s="33" t="str">
        <f t="shared" si="1278"/>
        <v>0.00</v>
      </c>
      <c r="CH255" s="33">
        <f t="shared" si="1472"/>
        <v>-1.25</v>
      </c>
      <c r="CI255" s="33">
        <f t="shared" si="1473"/>
        <v>32.396399999999971</v>
      </c>
      <c r="CJ255" s="33">
        <f t="shared" si="1474"/>
        <v>-1.25</v>
      </c>
      <c r="CK255" s="33">
        <f t="shared" si="1116"/>
        <v>-2.5</v>
      </c>
      <c r="CL255" s="33">
        <f t="shared" si="1475"/>
        <v>-2.5</v>
      </c>
      <c r="CM255" s="33">
        <f t="shared" si="1476"/>
        <v>-1.25</v>
      </c>
      <c r="CN255" s="33"/>
      <c r="CO255" s="33"/>
      <c r="CP255" s="58">
        <f t="shared" si="1477"/>
        <v>5.1138752959747388E-2</v>
      </c>
    </row>
    <row r="256" spans="1:94" x14ac:dyDescent="0.2">
      <c r="A256" s="30">
        <v>46207</v>
      </c>
      <c r="B256" s="32" t="s">
        <v>67</v>
      </c>
      <c r="C256" s="32" t="s">
        <v>751</v>
      </c>
      <c r="D256" s="32" t="s">
        <v>65</v>
      </c>
      <c r="E256" s="33">
        <v>6.2</v>
      </c>
      <c r="F256" s="33" t="s">
        <v>59</v>
      </c>
      <c r="G256" s="33" t="s">
        <v>60</v>
      </c>
      <c r="H256" s="32" t="s">
        <v>708</v>
      </c>
      <c r="I256" s="32">
        <v>7</v>
      </c>
      <c r="J256" s="32">
        <v>1</v>
      </c>
      <c r="K256" s="39" t="s">
        <v>752</v>
      </c>
      <c r="L256" s="33">
        <v>2.5</v>
      </c>
      <c r="M256" s="35" t="s">
        <v>753</v>
      </c>
      <c r="N256" s="32" t="s">
        <v>4</v>
      </c>
      <c r="R256" s="33">
        <v>2.2000000000000002</v>
      </c>
      <c r="S256" s="32">
        <v>1</v>
      </c>
      <c r="T256" s="33">
        <f t="shared" si="1398"/>
        <v>5.5</v>
      </c>
      <c r="U256" s="33">
        <f t="shared" ref="U256" si="1492">-$L256+T256</f>
        <v>3</v>
      </c>
      <c r="V256" s="25">
        <f t="shared" ref="V256" si="1493">V255+U256</f>
        <v>50.689999999999955</v>
      </c>
      <c r="W256" s="25">
        <f t="shared" ref="W256" si="1494">L256+W255</f>
        <v>636</v>
      </c>
      <c r="X256" s="36">
        <f t="shared" ref="X256" si="1495">SUM(V256/W256)</f>
        <v>7.970125786163515E-2</v>
      </c>
      <c r="Y256" s="26">
        <f t="shared" ref="Y256" si="1496">V256/100</f>
        <v>0.50689999999999957</v>
      </c>
      <c r="Z256" s="27">
        <f t="shared" ref="Z256" si="1497">V256*100</f>
        <v>5068.9999999999955</v>
      </c>
      <c r="AA256" s="32" t="s">
        <v>63</v>
      </c>
      <c r="AE256" s="33">
        <f t="shared" si="1466"/>
        <v>2.39</v>
      </c>
      <c r="AH256" s="33">
        <v>2.39</v>
      </c>
      <c r="AR256" s="32" t="s">
        <v>48</v>
      </c>
      <c r="BG256" s="33">
        <f t="shared" si="1484"/>
        <v>3.4750000000000005</v>
      </c>
      <c r="BH256" s="33">
        <f t="shared" si="1485"/>
        <v>2.2788000000000004</v>
      </c>
      <c r="BK256" s="33">
        <v>2.2000000000000002</v>
      </c>
      <c r="BM256" s="32">
        <v>145</v>
      </c>
      <c r="BN256" s="32">
        <v>62</v>
      </c>
      <c r="BO256" s="44">
        <f t="shared" si="1426"/>
        <v>0.42758620689655175</v>
      </c>
      <c r="BP256" s="33">
        <f t="shared" si="1427"/>
        <v>5.5</v>
      </c>
      <c r="BT256" s="32" t="s">
        <v>762</v>
      </c>
      <c r="BU256" s="32" t="s">
        <v>241</v>
      </c>
      <c r="BV256" s="32" t="s">
        <v>744</v>
      </c>
      <c r="BZ256" s="33">
        <f t="shared" si="1149"/>
        <v>5.5</v>
      </c>
      <c r="CA256" s="33">
        <f t="shared" si="1467"/>
        <v>3</v>
      </c>
      <c r="CB256" s="33">
        <f t="shared" si="1468"/>
        <v>42.82999999999997</v>
      </c>
      <c r="CC256" s="58">
        <f t="shared" si="1469"/>
        <v>6.7342767295597433E-2</v>
      </c>
      <c r="CD256" s="33">
        <f t="shared" si="1453"/>
        <v>5.7</v>
      </c>
      <c r="CE256" s="33">
        <f t="shared" si="1470"/>
        <v>3.2</v>
      </c>
      <c r="CF256" s="33">
        <f t="shared" si="1471"/>
        <v>33.459999999999972</v>
      </c>
      <c r="CG256" s="33">
        <f t="shared" si="1278"/>
        <v>5.7</v>
      </c>
      <c r="CH256" s="33">
        <f t="shared" si="1472"/>
        <v>3.1970000000000005</v>
      </c>
      <c r="CI256" s="33">
        <f t="shared" si="1473"/>
        <v>35.593399999999974</v>
      </c>
      <c r="CJ256" s="33">
        <f t="shared" si="1474"/>
        <v>3.4750000000000005</v>
      </c>
      <c r="CK256" s="33">
        <f t="shared" si="1116"/>
        <v>3.4750000000000005</v>
      </c>
      <c r="CL256" s="33">
        <f t="shared" si="1475"/>
        <v>3.1970000000000005</v>
      </c>
      <c r="CM256" s="33">
        <f t="shared" si="1476"/>
        <v>3.1970000000000005</v>
      </c>
      <c r="CN256" s="33"/>
      <c r="CO256" s="33"/>
      <c r="CP256" s="58">
        <f t="shared" si="1477"/>
        <v>5.5964465408804988E-2</v>
      </c>
    </row>
    <row r="257" spans="1:94" x14ac:dyDescent="0.2">
      <c r="A257" s="30">
        <v>46228</v>
      </c>
      <c r="B257" s="32" t="s">
        <v>67</v>
      </c>
      <c r="C257" s="32" t="s">
        <v>763</v>
      </c>
      <c r="D257" s="32" t="s">
        <v>65</v>
      </c>
      <c r="E257" s="32">
        <v>6.05</v>
      </c>
      <c r="F257" s="33" t="s">
        <v>59</v>
      </c>
      <c r="G257" s="33" t="s">
        <v>60</v>
      </c>
      <c r="H257" s="32" t="s">
        <v>708</v>
      </c>
      <c r="I257" s="32">
        <v>7</v>
      </c>
      <c r="J257" s="32">
        <v>12</v>
      </c>
      <c r="K257" s="32" t="s">
        <v>764</v>
      </c>
      <c r="L257" s="33">
        <v>4.5</v>
      </c>
      <c r="M257" s="35" t="s">
        <v>766</v>
      </c>
      <c r="N257" s="32" t="s">
        <v>4</v>
      </c>
      <c r="R257" s="33">
        <v>2.4</v>
      </c>
      <c r="S257" s="32" t="s">
        <v>62</v>
      </c>
      <c r="T257" s="33" t="str">
        <f t="shared" si="1398"/>
        <v>0.00</v>
      </c>
      <c r="U257" s="33">
        <f t="shared" ref="U257:U258" si="1498">-$L257+T257</f>
        <v>-4.5</v>
      </c>
      <c r="V257" s="25">
        <f t="shared" ref="V257:V258" si="1499">V256+U257</f>
        <v>46.189999999999955</v>
      </c>
      <c r="W257" s="25">
        <f t="shared" ref="W257:W258" si="1500">L257+W256</f>
        <v>640.5</v>
      </c>
      <c r="X257" s="36">
        <f t="shared" ref="X257:X258" si="1501">SUM(V257/W257)</f>
        <v>7.211553473848549E-2</v>
      </c>
      <c r="Y257" s="26">
        <f t="shared" ref="Y257:Y258" si="1502">V257/100</f>
        <v>0.46189999999999953</v>
      </c>
      <c r="Z257" s="27">
        <f t="shared" ref="Z257:Z258" si="1503">V257*100</f>
        <v>4618.9999999999955</v>
      </c>
      <c r="AA257" s="32" t="s">
        <v>61</v>
      </c>
      <c r="AE257" s="33">
        <f t="shared" si="1466"/>
        <v>2.44</v>
      </c>
      <c r="AH257" s="33">
        <v>2.44</v>
      </c>
      <c r="AR257" s="32" t="s">
        <v>48</v>
      </c>
      <c r="BG257" s="33">
        <f t="shared" si="1484"/>
        <v>6.48</v>
      </c>
      <c r="BH257" s="33">
        <f t="shared" si="1485"/>
        <v>2.3247999999999998</v>
      </c>
      <c r="BK257" s="33">
        <v>2.4</v>
      </c>
      <c r="BM257" s="32">
        <v>146</v>
      </c>
      <c r="BN257" s="32">
        <v>62</v>
      </c>
      <c r="BO257" s="44">
        <f t="shared" si="1426"/>
        <v>0.42465753424657532</v>
      </c>
      <c r="BP257" s="33">
        <f t="shared" si="1427"/>
        <v>10.799999999999999</v>
      </c>
      <c r="BT257" s="32" t="s">
        <v>767</v>
      </c>
      <c r="BU257" s="32" t="s">
        <v>241</v>
      </c>
      <c r="BV257" s="32" t="s">
        <v>760</v>
      </c>
      <c r="BZ257" s="33" t="str">
        <f t="shared" si="1149"/>
        <v>0.00</v>
      </c>
      <c r="CA257" s="33">
        <f t="shared" ref="CA257:CA258" si="1504">-$L257+BZ257</f>
        <v>-4.5</v>
      </c>
      <c r="CB257" s="33">
        <f t="shared" ref="CB257:CB258" si="1505">CB256+CA257</f>
        <v>38.32999999999997</v>
      </c>
      <c r="CC257" s="58">
        <f t="shared" ref="CC257:CC258" si="1506">CB257/W257</f>
        <v>5.9843871975019468E-2</v>
      </c>
      <c r="CD257" s="33" t="str">
        <f t="shared" si="1453"/>
        <v>0.00</v>
      </c>
      <c r="CE257" s="33">
        <f t="shared" ref="CE257:CE258" si="1507">-$L257+CD257</f>
        <v>-4.5</v>
      </c>
      <c r="CF257" s="33">
        <f t="shared" ref="CF257:CF258" si="1508">CF256+CE257</f>
        <v>28.959999999999972</v>
      </c>
      <c r="CG257" s="33" t="str">
        <f t="shared" si="1278"/>
        <v>0.00</v>
      </c>
      <c r="CH257" s="33">
        <f t="shared" ref="CH257:CH258" si="1509">CM257</f>
        <v>-4.5</v>
      </c>
      <c r="CI257" s="33">
        <f t="shared" ref="CI257:CI258" si="1510">CI256+CH257</f>
        <v>31.093399999999974</v>
      </c>
      <c r="CJ257" s="33">
        <f t="shared" ref="CJ257:CJ258" si="1511">IF(AA257="W",
   L257*(AH257-1),
   -L257
)</f>
        <v>-4.5</v>
      </c>
      <c r="CK257" s="33">
        <f t="shared" si="1116"/>
        <v>-5</v>
      </c>
      <c r="CL257" s="33">
        <f t="shared" ref="CL257:CL258" si="1512">IF(CK257&gt;0, CK257*0.92, CK257)</f>
        <v>-5</v>
      </c>
      <c r="CM257" s="33">
        <f t="shared" ref="CM257:CM258" si="1513">IF(
  CK257&gt;0,
  IF(
    AA257="W",
    CJ257 - (CK257 - CL257),
    CJ257
  ),
  CJ257
)</f>
        <v>-4.5</v>
      </c>
      <c r="CN257" s="33"/>
      <c r="CO257" s="33"/>
      <c r="CP257" s="58">
        <f t="shared" ref="CP257:CP258" si="1514">CI257/W257</f>
        <v>4.8545511319281774E-2</v>
      </c>
    </row>
    <row r="258" spans="1:94" x14ac:dyDescent="0.2">
      <c r="A258" s="30">
        <v>46228</v>
      </c>
      <c r="B258" s="32" t="s">
        <v>67</v>
      </c>
      <c r="C258" s="32" t="s">
        <v>763</v>
      </c>
      <c r="D258" s="32" t="s">
        <v>65</v>
      </c>
      <c r="E258" s="32">
        <v>6.05</v>
      </c>
      <c r="F258" s="33" t="s">
        <v>59</v>
      </c>
      <c r="G258" s="33" t="s">
        <v>60</v>
      </c>
      <c r="H258" s="32" t="s">
        <v>708</v>
      </c>
      <c r="I258" s="32">
        <v>7</v>
      </c>
      <c r="J258" s="32">
        <v>11</v>
      </c>
      <c r="K258" s="41" t="s">
        <v>765</v>
      </c>
      <c r="L258" s="33">
        <v>0.5</v>
      </c>
      <c r="M258" s="35" t="s">
        <v>766</v>
      </c>
      <c r="N258" s="32" t="s">
        <v>4</v>
      </c>
      <c r="R258" s="33">
        <v>8.4</v>
      </c>
      <c r="S258" s="32">
        <v>4</v>
      </c>
      <c r="T258" s="33" t="str">
        <f t="shared" si="1398"/>
        <v>0.00</v>
      </c>
      <c r="U258" s="33">
        <f t="shared" si="1498"/>
        <v>-0.5</v>
      </c>
      <c r="V258" s="25">
        <f t="shared" si="1499"/>
        <v>45.689999999999955</v>
      </c>
      <c r="W258" s="25">
        <f t="shared" si="1500"/>
        <v>641</v>
      </c>
      <c r="X258" s="36">
        <f t="shared" si="1501"/>
        <v>7.1279251170046729E-2</v>
      </c>
      <c r="Y258" s="26">
        <f t="shared" si="1502"/>
        <v>0.45689999999999953</v>
      </c>
      <c r="Z258" s="27">
        <f t="shared" si="1503"/>
        <v>4568.9999999999955</v>
      </c>
      <c r="AA258" s="32" t="s">
        <v>61</v>
      </c>
      <c r="AE258" s="33">
        <f t="shared" si="1466"/>
        <v>9.7200000000000006</v>
      </c>
      <c r="AF258" s="33">
        <f t="shared" ref="AF258" si="1515">MAX(AT258, AI258, BL258)</f>
        <v>0</v>
      </c>
      <c r="AG258" s="33">
        <f t="shared" ref="AG258" si="1516">MAX(AU258, AJ258, BM258)</f>
        <v>146</v>
      </c>
      <c r="AH258" s="33">
        <v>9.7200000000000006</v>
      </c>
      <c r="AR258" s="32" t="s">
        <v>48</v>
      </c>
      <c r="BG258" s="33">
        <f t="shared" si="1484"/>
        <v>4.3600000000000003</v>
      </c>
      <c r="BH258" s="33">
        <f t="shared" si="1485"/>
        <v>9.0224000000000011</v>
      </c>
      <c r="BK258" s="33">
        <v>8.4</v>
      </c>
      <c r="BM258" s="32">
        <v>146</v>
      </c>
      <c r="BN258" s="32">
        <v>62</v>
      </c>
      <c r="BO258" s="44">
        <f t="shared" si="1426"/>
        <v>0.42465753424657532</v>
      </c>
      <c r="BP258" s="33">
        <f t="shared" si="1427"/>
        <v>4.2</v>
      </c>
      <c r="BT258" s="32" t="s">
        <v>767</v>
      </c>
      <c r="BU258" s="32" t="s">
        <v>241</v>
      </c>
      <c r="BV258" s="32" t="s">
        <v>760</v>
      </c>
      <c r="BZ258" s="33" t="str">
        <f t="shared" si="1149"/>
        <v>0.00</v>
      </c>
      <c r="CA258" s="33">
        <f t="shared" si="1504"/>
        <v>-0.5</v>
      </c>
      <c r="CB258" s="33">
        <f t="shared" si="1505"/>
        <v>37.82999999999997</v>
      </c>
      <c r="CC258" s="58">
        <f t="shared" si="1506"/>
        <v>5.9017160686427407E-2</v>
      </c>
      <c r="CD258" s="33" t="str">
        <f t="shared" si="1453"/>
        <v>0.00</v>
      </c>
      <c r="CE258" s="33">
        <f t="shared" si="1507"/>
        <v>-0.5</v>
      </c>
      <c r="CF258" s="33">
        <f t="shared" si="1508"/>
        <v>28.459999999999972</v>
      </c>
      <c r="CG258" s="33" t="str">
        <f t="shared" si="1278"/>
        <v>0.00</v>
      </c>
      <c r="CH258" s="33">
        <f t="shared" si="1509"/>
        <v>-0.5</v>
      </c>
      <c r="CI258" s="33">
        <f t="shared" si="1510"/>
        <v>30.593399999999974</v>
      </c>
      <c r="CJ258" s="33">
        <f t="shared" si="1511"/>
        <v>-0.5</v>
      </c>
      <c r="CK258" s="33">
        <f t="shared" si="1116"/>
        <v>-5</v>
      </c>
      <c r="CL258" s="33">
        <f t="shared" si="1512"/>
        <v>-5</v>
      </c>
      <c r="CM258" s="33">
        <f t="shared" si="1513"/>
        <v>-0.5</v>
      </c>
      <c r="CN258" s="33"/>
      <c r="CO258" s="33"/>
      <c r="CP258" s="58">
        <f t="shared" si="1514"/>
        <v>4.7727613104524141E-2</v>
      </c>
    </row>
    <row r="259" spans="1:94" x14ac:dyDescent="0.2">
      <c r="A259" s="30">
        <v>46236</v>
      </c>
      <c r="B259" s="32" t="s">
        <v>67</v>
      </c>
      <c r="C259" s="32" t="s">
        <v>768</v>
      </c>
      <c r="D259" s="32" t="s">
        <v>80</v>
      </c>
      <c r="E259" s="32">
        <v>6.05</v>
      </c>
      <c r="F259" s="33" t="s">
        <v>59</v>
      </c>
      <c r="G259" s="33" t="s">
        <v>60</v>
      </c>
      <c r="H259" s="32" t="s">
        <v>769</v>
      </c>
      <c r="I259" s="32">
        <v>6</v>
      </c>
      <c r="J259" s="32">
        <v>2</v>
      </c>
      <c r="K259" s="32" t="s">
        <v>770</v>
      </c>
      <c r="L259" s="33">
        <v>2.5</v>
      </c>
      <c r="M259" s="35" t="s">
        <v>771</v>
      </c>
      <c r="N259" s="32" t="s">
        <v>4</v>
      </c>
      <c r="R259" s="33">
        <v>7.5</v>
      </c>
      <c r="S259" s="32" t="s">
        <v>62</v>
      </c>
      <c r="T259" s="33" t="str">
        <f t="shared" si="1398"/>
        <v>0.00</v>
      </c>
      <c r="U259" s="33">
        <f t="shared" ref="U259" si="1517">-$L259+T259</f>
        <v>-2.5</v>
      </c>
      <c r="V259" s="25">
        <f t="shared" ref="V259" si="1518">V258+U259</f>
        <v>43.189999999999955</v>
      </c>
      <c r="W259" s="25">
        <f t="shared" ref="W259" si="1519">L259+W258</f>
        <v>643.5</v>
      </c>
      <c r="X259" s="36">
        <f t="shared" ref="X259" si="1520">SUM(V259/W259)</f>
        <v>6.7117327117327041E-2</v>
      </c>
      <c r="Y259" s="26">
        <f t="shared" ref="Y259" si="1521">V259/100</f>
        <v>0.43189999999999956</v>
      </c>
      <c r="Z259" s="27">
        <f t="shared" ref="Z259" si="1522">V259*100</f>
        <v>4318.9999999999955</v>
      </c>
      <c r="AA259" s="32" t="s">
        <v>61</v>
      </c>
      <c r="AE259" s="33">
        <f t="shared" si="1466"/>
        <v>8.06</v>
      </c>
      <c r="AH259" s="33">
        <v>8.06</v>
      </c>
      <c r="AR259" s="32" t="s">
        <v>48</v>
      </c>
      <c r="BG259" s="33">
        <f t="shared" si="1484"/>
        <v>17.650000000000002</v>
      </c>
      <c r="BH259" s="33">
        <f t="shared" si="1485"/>
        <v>7.4952000000000005</v>
      </c>
      <c r="BK259" s="33">
        <v>7.5</v>
      </c>
      <c r="BM259" s="32">
        <v>147</v>
      </c>
      <c r="BN259" s="32">
        <v>62</v>
      </c>
      <c r="BO259" s="44">
        <f t="shared" si="1426"/>
        <v>0.42176870748299322</v>
      </c>
      <c r="BP259" s="33">
        <f t="shared" si="1427"/>
        <v>18.75</v>
      </c>
      <c r="BT259" s="32" t="s">
        <v>772</v>
      </c>
      <c r="BV259" s="32" t="s">
        <v>773</v>
      </c>
      <c r="BZ259" s="33" t="str">
        <f t="shared" si="1149"/>
        <v>0.00</v>
      </c>
      <c r="CA259" s="33">
        <f t="shared" ref="CA259" si="1523">-$L259+BZ259</f>
        <v>-2.5</v>
      </c>
      <c r="CB259" s="33">
        <f t="shared" ref="CB259" si="1524">CB258+CA259</f>
        <v>35.32999999999997</v>
      </c>
      <c r="CC259" s="58">
        <f t="shared" ref="CC259" si="1525">CB259/W259</f>
        <v>5.4902874902874856E-2</v>
      </c>
      <c r="CD259" s="32" t="str">
        <f t="shared" si="1453"/>
        <v>0.00</v>
      </c>
      <c r="CE259" s="33">
        <f t="shared" ref="CE259" si="1526">-$L259+CD259</f>
        <v>-2.5</v>
      </c>
      <c r="CF259" s="33">
        <f t="shared" ref="CF259" si="1527">CF258+CE259</f>
        <v>25.959999999999972</v>
      </c>
      <c r="CG259" s="33" t="str">
        <f t="shared" si="1278"/>
        <v>0.00</v>
      </c>
      <c r="CH259" s="33">
        <f t="shared" ref="CH259" si="1528">CM259</f>
        <v>-2.5</v>
      </c>
      <c r="CI259" s="33">
        <f t="shared" ref="CI259" si="1529">CI258+CH259</f>
        <v>28.093399999999974</v>
      </c>
      <c r="CJ259" s="33">
        <f t="shared" ref="CJ259" si="1530">IF(AA259="W",
   L259*(AH259-1),
   -L259
)</f>
        <v>-2.5</v>
      </c>
      <c r="CK259" s="33">
        <f t="shared" ref="CK259:CK266" si="1531">SUMIFS(
  $CJ:$CJ,
  $A:$A,$A259,
  $H:$H,$H259,
  $I:$I,$I259
)</f>
        <v>-2.5</v>
      </c>
      <c r="CL259" s="33">
        <f t="shared" ref="CL259" si="1532">IF(CK259&gt;0, CK259*0.92, CK259)</f>
        <v>-2.5</v>
      </c>
      <c r="CM259" s="33">
        <f t="shared" ref="CM259" si="1533">IF(
  CK259&gt;0,
  IF(
    AA259="W",
    CJ259 - (CK259 - CL259),
    CJ259
  ),
  CJ259
)</f>
        <v>-2.5</v>
      </c>
      <c r="CN259" s="33"/>
      <c r="CO259" s="33"/>
      <c r="CP259" s="58">
        <f t="shared" ref="CP259" si="1534">CI259/W259</f>
        <v>4.3657187257187216E-2</v>
      </c>
    </row>
    <row r="260" spans="1:94" x14ac:dyDescent="0.2">
      <c r="A260" s="30">
        <v>46249</v>
      </c>
      <c r="B260" s="32" t="s">
        <v>67</v>
      </c>
      <c r="C260" s="32" t="s">
        <v>774</v>
      </c>
      <c r="D260" s="32" t="s">
        <v>65</v>
      </c>
      <c r="E260" s="33">
        <v>4</v>
      </c>
      <c r="F260" s="33" t="s">
        <v>59</v>
      </c>
      <c r="G260" s="33" t="s">
        <v>60</v>
      </c>
      <c r="H260" s="32" t="s">
        <v>64</v>
      </c>
      <c r="I260" s="32">
        <v>7</v>
      </c>
      <c r="J260" s="32">
        <v>2</v>
      </c>
      <c r="K260" s="34" t="s">
        <v>74</v>
      </c>
      <c r="L260" s="33">
        <v>1.3</v>
      </c>
      <c r="M260" s="35" t="s">
        <v>775</v>
      </c>
      <c r="N260" s="32" t="s">
        <v>4</v>
      </c>
      <c r="R260" s="33">
        <v>6</v>
      </c>
      <c r="S260" s="32">
        <v>3</v>
      </c>
      <c r="T260" s="33" t="str">
        <f t="shared" si="1398"/>
        <v>0.00</v>
      </c>
      <c r="U260" s="33">
        <f t="shared" ref="U260:U261" si="1535">-$L260+T260</f>
        <v>-1.3</v>
      </c>
      <c r="V260" s="25">
        <f t="shared" ref="V260:V261" si="1536">V259+U260</f>
        <v>41.889999999999958</v>
      </c>
      <c r="W260" s="25">
        <f t="shared" ref="W260:W261" si="1537">L260+W259</f>
        <v>644.79999999999995</v>
      </c>
      <c r="X260" s="36">
        <f t="shared" ref="X260:X261" si="1538">SUM(V260/W260)</f>
        <v>6.4965880893300187E-2</v>
      </c>
      <c r="Y260" s="26">
        <f t="shared" ref="Y260:Y261" si="1539">V260/100</f>
        <v>0.41889999999999961</v>
      </c>
      <c r="Z260" s="27">
        <f t="shared" ref="Z260:Z261" si="1540">V260*100</f>
        <v>4188.9999999999955</v>
      </c>
      <c r="AA260" s="32" t="s">
        <v>61</v>
      </c>
      <c r="AE260" s="33">
        <f t="shared" ref="AE260:AE261" si="1541">MAX(AS260, AH260, BK260)</f>
        <v>6</v>
      </c>
      <c r="AH260" s="33">
        <v>5.7</v>
      </c>
      <c r="AR260" s="32" t="s">
        <v>57</v>
      </c>
      <c r="AS260" s="33">
        <v>6</v>
      </c>
      <c r="BG260" s="33">
        <f t="shared" si="1484"/>
        <v>6.11</v>
      </c>
      <c r="BH260" s="33">
        <f t="shared" si="1485"/>
        <v>5.3240000000000007</v>
      </c>
      <c r="BK260" s="33">
        <v>5.7</v>
      </c>
      <c r="BM260" s="32">
        <v>148</v>
      </c>
      <c r="BN260" s="32">
        <v>62</v>
      </c>
      <c r="BO260" s="44">
        <f t="shared" si="1426"/>
        <v>0.41891891891891891</v>
      </c>
      <c r="BP260" s="33">
        <f t="shared" si="1427"/>
        <v>7.8000000000000007</v>
      </c>
      <c r="BZ260" s="33" t="str">
        <f t="shared" si="1149"/>
        <v>0.00</v>
      </c>
      <c r="CA260" s="33">
        <f t="shared" ref="CA260:CA261" si="1542">-$L260+BZ260</f>
        <v>-1.3</v>
      </c>
      <c r="CB260" s="33">
        <f t="shared" ref="CB260:CB261" si="1543">CB259+CA260</f>
        <v>34.029999999999973</v>
      </c>
      <c r="CC260" s="58">
        <f t="shared" ref="CC260:CC261" si="1544">CB260/W260</f>
        <v>5.2776054590570678E-2</v>
      </c>
      <c r="CD260" s="32" t="str">
        <f t="shared" si="1453"/>
        <v>0.00</v>
      </c>
      <c r="CE260" s="33">
        <f t="shared" ref="CE260:CE261" si="1545">-$L260+CD260</f>
        <v>-1.3</v>
      </c>
      <c r="CF260" s="33">
        <f t="shared" ref="CF260:CF261" si="1546">CF259+CE260</f>
        <v>24.659999999999972</v>
      </c>
      <c r="CG260" s="33" t="str">
        <f t="shared" si="1278"/>
        <v>0.00</v>
      </c>
      <c r="CH260" s="33">
        <f t="shared" ref="CH260:CH261" si="1547">CM260</f>
        <v>-1.3</v>
      </c>
      <c r="CI260" s="33">
        <f t="shared" ref="CI260:CI261" si="1548">CI259+CH260</f>
        <v>26.793399999999973</v>
      </c>
      <c r="CJ260" s="33">
        <f t="shared" ref="CJ260:CJ261" si="1549">IF(AA260="W",
   L260*(AH260-1),
   -L260
)</f>
        <v>-1.3</v>
      </c>
      <c r="CK260" s="33">
        <f t="shared" si="1531"/>
        <v>-0.26800000000000002</v>
      </c>
      <c r="CL260" s="33">
        <f t="shared" ref="CL260:CL261" si="1550">IF(CK260&gt;0, CK260*0.92, CK260)</f>
        <v>-0.26800000000000002</v>
      </c>
      <c r="CM260" s="33">
        <f t="shared" ref="CM260:CM261" si="1551">IF(
  CK260&gt;0,
  IF(
    AA260="W",
    CJ260 - (CK260 - CL260),
    CJ260
  ),
  CJ260
)</f>
        <v>-1.3</v>
      </c>
      <c r="CN260" s="33"/>
      <c r="CO260" s="33"/>
      <c r="CP260" s="58">
        <f t="shared" ref="CP260:CP261" si="1552">CI260/W260</f>
        <v>4.1553039702233209E-2</v>
      </c>
    </row>
    <row r="261" spans="1:94" x14ac:dyDescent="0.2">
      <c r="A261" s="30">
        <v>46249</v>
      </c>
      <c r="B261" s="32" t="s">
        <v>67</v>
      </c>
      <c r="C261" s="32" t="s">
        <v>774</v>
      </c>
      <c r="D261" s="32" t="s">
        <v>65</v>
      </c>
      <c r="E261" s="33">
        <v>4</v>
      </c>
      <c r="F261" s="33" t="s">
        <v>59</v>
      </c>
      <c r="G261" s="33" t="s">
        <v>60</v>
      </c>
      <c r="H261" s="32" t="s">
        <v>64</v>
      </c>
      <c r="I261" s="32">
        <v>7</v>
      </c>
      <c r="J261" s="32">
        <v>2</v>
      </c>
      <c r="K261" s="39" t="s">
        <v>74</v>
      </c>
      <c r="L261" s="33">
        <v>1.2</v>
      </c>
      <c r="M261" s="35" t="s">
        <v>775</v>
      </c>
      <c r="N261" s="32" t="s">
        <v>5</v>
      </c>
      <c r="R261" s="33">
        <v>2.2000000000000002</v>
      </c>
      <c r="S261" s="32">
        <v>3</v>
      </c>
      <c r="T261" s="33">
        <f t="shared" si="1398"/>
        <v>2.64</v>
      </c>
      <c r="U261" s="33">
        <f t="shared" si="1535"/>
        <v>1.4400000000000002</v>
      </c>
      <c r="V261" s="25">
        <f t="shared" si="1536"/>
        <v>43.329999999999956</v>
      </c>
      <c r="W261" s="25">
        <f t="shared" si="1537"/>
        <v>646</v>
      </c>
      <c r="X261" s="36">
        <f t="shared" si="1538"/>
        <v>6.7074303405572688E-2</v>
      </c>
      <c r="Y261" s="26">
        <f t="shared" si="1539"/>
        <v>0.43329999999999957</v>
      </c>
      <c r="Z261" s="27">
        <f t="shared" si="1540"/>
        <v>4332.9999999999955</v>
      </c>
      <c r="AA261" s="32" t="s">
        <v>63</v>
      </c>
      <c r="AE261" s="33">
        <f t="shared" si="1541"/>
        <v>2.2000000000000002</v>
      </c>
      <c r="AH261" s="33">
        <v>1.86</v>
      </c>
      <c r="AR261" s="32" t="s">
        <v>57</v>
      </c>
      <c r="AS261" s="33">
        <v>2.2000000000000002</v>
      </c>
      <c r="BG261" s="33">
        <f t="shared" si="1484"/>
        <v>1.0320000000000003</v>
      </c>
      <c r="BH261" s="33">
        <f t="shared" si="1485"/>
        <v>1.7912000000000001</v>
      </c>
      <c r="BK261" s="33">
        <v>1.9</v>
      </c>
      <c r="BM261" s="32">
        <v>148</v>
      </c>
      <c r="BN261" s="32">
        <v>63</v>
      </c>
      <c r="BO261" s="44">
        <f t="shared" si="1426"/>
        <v>0.42567567567567566</v>
      </c>
      <c r="BP261" s="33">
        <f t="shared" si="1427"/>
        <v>2.64</v>
      </c>
      <c r="BZ261" s="33">
        <f t="shared" si="1149"/>
        <v>2.2799999999999998</v>
      </c>
      <c r="CA261" s="33">
        <f t="shared" si="1542"/>
        <v>1.0799999999999998</v>
      </c>
      <c r="CB261" s="33">
        <f t="shared" si="1543"/>
        <v>35.109999999999971</v>
      </c>
      <c r="CC261" s="58">
        <f t="shared" si="1544"/>
        <v>5.4349845201238346E-2</v>
      </c>
      <c r="CD261" s="32">
        <f t="shared" si="1453"/>
        <v>2.15</v>
      </c>
      <c r="CE261" s="33">
        <f t="shared" si="1545"/>
        <v>0.95</v>
      </c>
      <c r="CF261" s="33">
        <f t="shared" si="1546"/>
        <v>25.609999999999971</v>
      </c>
      <c r="CG261" s="33">
        <f t="shared" si="1278"/>
        <v>2.15</v>
      </c>
      <c r="CH261" s="33">
        <f t="shared" si="1547"/>
        <v>1.032</v>
      </c>
      <c r="CI261" s="33">
        <f t="shared" si="1548"/>
        <v>27.825399999999973</v>
      </c>
      <c r="CJ261" s="33">
        <f t="shared" si="1549"/>
        <v>1.032</v>
      </c>
      <c r="CK261" s="33">
        <f t="shared" si="1531"/>
        <v>-0.26800000000000002</v>
      </c>
      <c r="CL261" s="33">
        <f t="shared" si="1550"/>
        <v>-0.26800000000000002</v>
      </c>
      <c r="CM261" s="33">
        <f t="shared" si="1551"/>
        <v>1.032</v>
      </c>
      <c r="CN261" s="33"/>
      <c r="CO261" s="33"/>
      <c r="CP261" s="58">
        <f t="shared" si="1552"/>
        <v>4.3073374613003056E-2</v>
      </c>
    </row>
    <row r="262" spans="1:94" x14ac:dyDescent="0.2">
      <c r="A262" s="30">
        <v>46249</v>
      </c>
      <c r="B262" s="32" t="s">
        <v>67</v>
      </c>
      <c r="C262" s="32" t="s">
        <v>776</v>
      </c>
      <c r="D262" s="32" t="s">
        <v>65</v>
      </c>
      <c r="E262" s="32">
        <v>4.3499999999999996</v>
      </c>
      <c r="F262" s="33" t="s">
        <v>59</v>
      </c>
      <c r="G262" s="33" t="s">
        <v>60</v>
      </c>
      <c r="H262" s="32" t="s">
        <v>64</v>
      </c>
      <c r="I262" s="32">
        <v>8</v>
      </c>
      <c r="J262" s="32">
        <v>1</v>
      </c>
      <c r="K262" s="32" t="s">
        <v>777</v>
      </c>
      <c r="L262" s="33">
        <v>1.3</v>
      </c>
      <c r="M262" s="35" t="s">
        <v>778</v>
      </c>
      <c r="N262" s="32" t="s">
        <v>4</v>
      </c>
      <c r="R262" s="33">
        <v>6.5</v>
      </c>
      <c r="S262" s="32" t="s">
        <v>62</v>
      </c>
      <c r="T262" s="33" t="str">
        <f t="shared" si="1398"/>
        <v>0.00</v>
      </c>
      <c r="U262" s="33">
        <f t="shared" ref="U262:U263" si="1553">-$L262+T262</f>
        <v>-1.3</v>
      </c>
      <c r="V262" s="25">
        <f t="shared" ref="V262:V263" si="1554">V261+U262</f>
        <v>42.029999999999959</v>
      </c>
      <c r="W262" s="25">
        <f t="shared" ref="W262:W263" si="1555">L262+W261</f>
        <v>647.29999999999995</v>
      </c>
      <c r="X262" s="36">
        <f t="shared" ref="X262:X263" si="1556">SUM(V262/W262)</f>
        <v>6.4931252896647557E-2</v>
      </c>
      <c r="Y262" s="26">
        <f t="shared" ref="Y262:Y263" si="1557">V262/100</f>
        <v>0.42029999999999956</v>
      </c>
      <c r="Z262" s="27">
        <f t="shared" ref="Z262:Z263" si="1558">V262*100</f>
        <v>4202.9999999999955</v>
      </c>
      <c r="AA262" s="32" t="s">
        <v>61</v>
      </c>
      <c r="AE262" s="33">
        <f t="shared" ref="AE262:AE290" si="1559">MAX(AS262, AH262, BK262)</f>
        <v>8.1999999999999993</v>
      </c>
      <c r="AH262" s="33">
        <v>8.1999999999999993</v>
      </c>
      <c r="AR262" s="32" t="s">
        <v>57</v>
      </c>
      <c r="AS262" s="33">
        <v>6.5</v>
      </c>
      <c r="BG262" s="33">
        <f t="shared" si="1484"/>
        <v>9.36</v>
      </c>
      <c r="BH262" s="33">
        <f t="shared" si="1485"/>
        <v>7.6239999999999997</v>
      </c>
      <c r="BK262" s="33">
        <v>6</v>
      </c>
      <c r="BM262" s="32">
        <v>149</v>
      </c>
      <c r="BN262" s="32">
        <v>63</v>
      </c>
      <c r="BO262" s="44">
        <f t="shared" si="1426"/>
        <v>0.42281879194630873</v>
      </c>
      <c r="BP262" s="33">
        <f t="shared" si="1427"/>
        <v>8.4500000000000011</v>
      </c>
      <c r="BT262" s="32" t="s">
        <v>779</v>
      </c>
      <c r="BU262" s="32" t="s">
        <v>241</v>
      </c>
      <c r="BV262" s="32" t="s">
        <v>760</v>
      </c>
      <c r="BZ262" s="33" t="str">
        <f t="shared" si="1149"/>
        <v>0.00</v>
      </c>
      <c r="CA262" s="33">
        <f t="shared" ref="CA262:CA263" si="1560">-$L262+BZ262</f>
        <v>-1.3</v>
      </c>
      <c r="CB262" s="33">
        <f t="shared" ref="CB262:CB263" si="1561">CB261+CA262</f>
        <v>33.809999999999974</v>
      </c>
      <c r="CC262" s="58">
        <f t="shared" ref="CC262:CC263" si="1562">CB262/W262</f>
        <v>5.2232349760543757E-2</v>
      </c>
      <c r="CD262" s="32" t="str">
        <f t="shared" si="1453"/>
        <v>0.00</v>
      </c>
      <c r="CE262" s="33">
        <f t="shared" ref="CE262:CE263" si="1563">-$L262+CD262</f>
        <v>-1.3</v>
      </c>
      <c r="CF262" s="33">
        <f t="shared" ref="CF262:CF263" si="1564">CF261+CE262</f>
        <v>24.30999999999997</v>
      </c>
      <c r="CG262" s="33" t="str">
        <f t="shared" si="1278"/>
        <v>0.00</v>
      </c>
      <c r="CH262" s="33">
        <f t="shared" ref="CH262:CH263" si="1565">CM262</f>
        <v>-1.3</v>
      </c>
      <c r="CI262" s="33">
        <f t="shared" ref="CI262:CI263" si="1566">CI261+CH262</f>
        <v>26.525399999999973</v>
      </c>
      <c r="CJ262" s="33">
        <f t="shared" ref="CJ262:CJ263" si="1567">IF(AA262="W",
   L262*(AH262-1),
   -L262
)</f>
        <v>-1.3</v>
      </c>
      <c r="CK262" s="33">
        <f t="shared" si="1531"/>
        <v>-2.5</v>
      </c>
      <c r="CL262" s="33">
        <f t="shared" ref="CL262:CL263" si="1568">IF(CK262&gt;0, CK262*0.92, CK262)</f>
        <v>-2.5</v>
      </c>
      <c r="CM262" s="33">
        <f t="shared" ref="CM262:CM263" si="1569">IF(
  CK262&gt;0,
  IF(
    AA262="W",
    CJ262 - (CK262 - CL262),
    CJ262
  ),
  CJ262
)</f>
        <v>-1.3</v>
      </c>
      <c r="CN262" s="33"/>
      <c r="CO262" s="33"/>
      <c r="CP262" s="58">
        <f t="shared" ref="CP262:CP263" si="1570">CI262/W262</f>
        <v>4.0978526185694385E-2</v>
      </c>
    </row>
    <row r="263" spans="1:94" x14ac:dyDescent="0.2">
      <c r="A263" s="30">
        <v>46249</v>
      </c>
      <c r="B263" s="32" t="s">
        <v>67</v>
      </c>
      <c r="C263" s="32" t="s">
        <v>776</v>
      </c>
      <c r="D263" s="32" t="s">
        <v>65</v>
      </c>
      <c r="E263" s="32">
        <v>4.3499999999999996</v>
      </c>
      <c r="F263" s="33" t="s">
        <v>59</v>
      </c>
      <c r="G263" s="33" t="s">
        <v>60</v>
      </c>
      <c r="H263" s="32" t="s">
        <v>64</v>
      </c>
      <c r="I263" s="32">
        <v>8</v>
      </c>
      <c r="J263" s="32">
        <v>1</v>
      </c>
      <c r="K263" s="32" t="s">
        <v>777</v>
      </c>
      <c r="L263" s="33">
        <v>1.2</v>
      </c>
      <c r="M263" s="35" t="s">
        <v>778</v>
      </c>
      <c r="N263" s="32" t="s">
        <v>5</v>
      </c>
      <c r="R263" s="33">
        <v>2.25</v>
      </c>
      <c r="S263" s="32" t="s">
        <v>62</v>
      </c>
      <c r="T263" s="33" t="str">
        <f t="shared" si="1398"/>
        <v>0.00</v>
      </c>
      <c r="U263" s="33">
        <f t="shared" si="1553"/>
        <v>-1.2</v>
      </c>
      <c r="V263" s="25">
        <f t="shared" si="1554"/>
        <v>40.829999999999956</v>
      </c>
      <c r="W263" s="25">
        <f t="shared" si="1555"/>
        <v>648.5</v>
      </c>
      <c r="X263" s="36">
        <f t="shared" si="1556"/>
        <v>6.2960678488820282E-2</v>
      </c>
      <c r="Y263" s="26">
        <f t="shared" si="1557"/>
        <v>0.40829999999999955</v>
      </c>
      <c r="Z263" s="27">
        <f t="shared" si="1558"/>
        <v>4082.9999999999955</v>
      </c>
      <c r="AA263" s="32" t="s">
        <v>61</v>
      </c>
      <c r="AE263" s="33">
        <f t="shared" si="1559"/>
        <v>2.25</v>
      </c>
      <c r="AH263" s="33">
        <v>2.2000000000000002</v>
      </c>
      <c r="AR263" s="32" t="s">
        <v>57</v>
      </c>
      <c r="AS263" s="33">
        <v>2.25</v>
      </c>
      <c r="BG263" s="33">
        <f t="shared" si="1484"/>
        <v>1.4400000000000002</v>
      </c>
      <c r="BH263" s="33">
        <f t="shared" si="1485"/>
        <v>2.1040000000000001</v>
      </c>
      <c r="BK263" s="33">
        <v>2</v>
      </c>
      <c r="BM263" s="32">
        <v>149</v>
      </c>
      <c r="BN263" s="32">
        <v>63</v>
      </c>
      <c r="BO263" s="44">
        <f t="shared" si="1426"/>
        <v>0.42281879194630873</v>
      </c>
      <c r="BP263" s="33">
        <f t="shared" si="1427"/>
        <v>2.6999999999999997</v>
      </c>
      <c r="BT263" s="32" t="s">
        <v>779</v>
      </c>
      <c r="BU263" s="32" t="s">
        <v>241</v>
      </c>
      <c r="BV263" s="32" t="s">
        <v>760</v>
      </c>
      <c r="BZ263" s="33" t="str">
        <f t="shared" si="1149"/>
        <v>0.00</v>
      </c>
      <c r="CA263" s="33">
        <f t="shared" si="1560"/>
        <v>-1.2</v>
      </c>
      <c r="CB263" s="33">
        <f t="shared" si="1561"/>
        <v>32.609999999999971</v>
      </c>
      <c r="CC263" s="58">
        <f t="shared" si="1562"/>
        <v>5.0285273708558169E-2</v>
      </c>
      <c r="CD263" s="32" t="str">
        <f t="shared" si="1453"/>
        <v>0.00</v>
      </c>
      <c r="CE263" s="33">
        <f t="shared" si="1563"/>
        <v>-1.2</v>
      </c>
      <c r="CF263" s="33">
        <f t="shared" si="1564"/>
        <v>23.109999999999971</v>
      </c>
      <c r="CG263" s="33" t="str">
        <f t="shared" si="1278"/>
        <v>0.00</v>
      </c>
      <c r="CH263" s="33">
        <f t="shared" si="1565"/>
        <v>-1.2</v>
      </c>
      <c r="CI263" s="33">
        <f t="shared" si="1566"/>
        <v>25.325399999999973</v>
      </c>
      <c r="CJ263" s="33">
        <f t="shared" si="1567"/>
        <v>-1.2</v>
      </c>
      <c r="CK263" s="33">
        <f t="shared" si="1531"/>
        <v>-2.5</v>
      </c>
      <c r="CL263" s="33">
        <f t="shared" si="1568"/>
        <v>-2.5</v>
      </c>
      <c r="CM263" s="33">
        <f t="shared" si="1569"/>
        <v>-1.2</v>
      </c>
      <c r="CN263" s="33"/>
      <c r="CO263" s="33"/>
      <c r="CP263" s="58">
        <f t="shared" si="1570"/>
        <v>3.9052274479568196E-2</v>
      </c>
    </row>
    <row r="264" spans="1:94" x14ac:dyDescent="0.2">
      <c r="A264" s="30">
        <v>46254</v>
      </c>
      <c r="B264" s="32" t="s">
        <v>67</v>
      </c>
      <c r="C264" s="32" t="s">
        <v>780</v>
      </c>
      <c r="D264" s="32" t="s">
        <v>89</v>
      </c>
      <c r="E264" s="32">
        <v>4.25</v>
      </c>
      <c r="F264" s="33" t="s">
        <v>59</v>
      </c>
      <c r="G264" s="33" t="s">
        <v>60</v>
      </c>
      <c r="H264" s="32" t="s">
        <v>674</v>
      </c>
      <c r="I264" s="32">
        <v>7</v>
      </c>
      <c r="J264" s="32">
        <v>12</v>
      </c>
      <c r="K264" s="39" t="s">
        <v>781</v>
      </c>
      <c r="L264" s="33">
        <v>1</v>
      </c>
      <c r="M264" s="35" t="s">
        <v>782</v>
      </c>
      <c r="N264" s="32" t="s">
        <v>4</v>
      </c>
      <c r="R264" s="33">
        <v>3.9</v>
      </c>
      <c r="S264" s="32">
        <v>1</v>
      </c>
      <c r="T264" s="33">
        <f t="shared" si="1398"/>
        <v>3.9</v>
      </c>
      <c r="U264" s="33">
        <f t="shared" ref="U264:U265" si="1571">-$L264+T264</f>
        <v>2.9</v>
      </c>
      <c r="V264" s="25">
        <f t="shared" ref="V264:V265" si="1572">V263+U264</f>
        <v>43.729999999999954</v>
      </c>
      <c r="W264" s="25">
        <f t="shared" ref="W264:W265" si="1573">L264+W263</f>
        <v>649.5</v>
      </c>
      <c r="X264" s="36">
        <f t="shared" ref="X264:X265" si="1574">SUM(V264/W264)</f>
        <v>6.7328714395688924E-2</v>
      </c>
      <c r="Y264" s="26">
        <f t="shared" ref="Y264:Y265" si="1575">V264/100</f>
        <v>0.43729999999999952</v>
      </c>
      <c r="Z264" s="27">
        <f t="shared" ref="Z264:Z265" si="1576">V264*100</f>
        <v>4372.9999999999955</v>
      </c>
      <c r="AA264" s="32" t="s">
        <v>63</v>
      </c>
      <c r="AE264" s="33">
        <f t="shared" si="1559"/>
        <v>6.93</v>
      </c>
      <c r="AH264" s="33">
        <v>6.93</v>
      </c>
      <c r="AR264" s="32" t="s">
        <v>57</v>
      </c>
      <c r="AS264" s="33">
        <v>3.9</v>
      </c>
      <c r="BG264" s="33">
        <f t="shared" ref="BG264:BG267" si="1577">((AH264*(L264))-(L264))</f>
        <v>5.93</v>
      </c>
      <c r="BH264" s="33">
        <f t="shared" ref="BH264:BH267" si="1578">0.92*(AH264-1)+1</f>
        <v>6.4555999999999996</v>
      </c>
      <c r="BK264" s="33">
        <v>6.1</v>
      </c>
      <c r="BM264" s="32">
        <v>150</v>
      </c>
      <c r="BN264" s="32">
        <v>64</v>
      </c>
      <c r="BO264" s="44">
        <f t="shared" si="1426"/>
        <v>0.42666666666666669</v>
      </c>
      <c r="BP264" s="33">
        <f t="shared" si="1427"/>
        <v>3.9</v>
      </c>
      <c r="BT264" s="32" t="s">
        <v>783</v>
      </c>
      <c r="BU264" s="32" t="s">
        <v>241</v>
      </c>
      <c r="BV264" s="32" t="s">
        <v>734</v>
      </c>
      <c r="BZ264" s="33">
        <f t="shared" si="1149"/>
        <v>6.1</v>
      </c>
      <c r="CA264" s="33">
        <f t="shared" ref="CA264:CA265" si="1579">-$L264+BZ264</f>
        <v>5.0999999999999996</v>
      </c>
      <c r="CB264" s="33">
        <f t="shared" ref="CB264:CB265" si="1580">CB263+CA264</f>
        <v>37.709999999999972</v>
      </c>
      <c r="CC264" s="58">
        <f t="shared" ref="CC264:CC265" si="1581">CB264/W264</f>
        <v>5.8060046189376401E-2</v>
      </c>
      <c r="CD264" s="32">
        <f t="shared" si="1453"/>
        <v>6.46</v>
      </c>
      <c r="CE264" s="33">
        <f t="shared" ref="CE264:CE265" si="1582">-$L264+CD264</f>
        <v>5.46</v>
      </c>
      <c r="CF264" s="33">
        <f t="shared" ref="CF264:CF265" si="1583">CF263+CE264</f>
        <v>28.569999999999972</v>
      </c>
      <c r="CG264" s="33">
        <f t="shared" si="1278"/>
        <v>6.46</v>
      </c>
      <c r="CH264" s="33">
        <f t="shared" ref="CH264:CH265" si="1584">CM264</f>
        <v>5.1516000000000002</v>
      </c>
      <c r="CI264" s="33">
        <f t="shared" ref="CI264:CI265" si="1585">CI263+CH264</f>
        <v>30.476999999999975</v>
      </c>
      <c r="CJ264" s="33">
        <f t="shared" ref="CJ264:CJ265" si="1586">IF(AA264="W",
   L264*(AH264-1),
   -L264
)</f>
        <v>5.93</v>
      </c>
      <c r="CK264" s="33">
        <f t="shared" si="1531"/>
        <v>9.73</v>
      </c>
      <c r="CL264" s="33">
        <f t="shared" ref="CL264:CL265" si="1587">IF(CK264&gt;0, CK264*0.92, CK264)</f>
        <v>8.9516000000000009</v>
      </c>
      <c r="CM264" s="33">
        <f t="shared" ref="CM264:CM265" si="1588">IF(
  CK264&gt;0,
  IF(
    AA264="W",
    CJ264 - (CK264 - CL264),
    CJ264
  ),
  CJ264
)</f>
        <v>5.1516000000000002</v>
      </c>
      <c r="CN264" s="33"/>
      <c r="CO264" s="33"/>
      <c r="CP264" s="58">
        <f t="shared" ref="CP264:CP265" si="1589">CI264/W264</f>
        <v>4.6923787528868326E-2</v>
      </c>
    </row>
    <row r="265" spans="1:94" x14ac:dyDescent="0.2">
      <c r="A265" s="30">
        <v>46254</v>
      </c>
      <c r="B265" s="32" t="s">
        <v>67</v>
      </c>
      <c r="C265" s="32" t="s">
        <v>780</v>
      </c>
      <c r="D265" s="32" t="s">
        <v>89</v>
      </c>
      <c r="E265" s="32">
        <v>4.25</v>
      </c>
      <c r="F265" s="33" t="s">
        <v>59</v>
      </c>
      <c r="G265" s="33" t="s">
        <v>60</v>
      </c>
      <c r="H265" s="32" t="s">
        <v>674</v>
      </c>
      <c r="I265" s="32">
        <v>7</v>
      </c>
      <c r="J265" s="32">
        <v>12</v>
      </c>
      <c r="K265" s="39" t="s">
        <v>781</v>
      </c>
      <c r="L265" s="33">
        <v>4</v>
      </c>
      <c r="M265" s="35" t="s">
        <v>782</v>
      </c>
      <c r="N265" s="32" t="s">
        <v>5</v>
      </c>
      <c r="R265" s="33">
        <v>1.7</v>
      </c>
      <c r="S265" s="32">
        <v>1</v>
      </c>
      <c r="T265" s="33">
        <f t="shared" si="1398"/>
        <v>6.8</v>
      </c>
      <c r="U265" s="33">
        <f t="shared" si="1571"/>
        <v>2.8</v>
      </c>
      <c r="V265" s="25">
        <f t="shared" si="1572"/>
        <v>46.529999999999951</v>
      </c>
      <c r="W265" s="25">
        <f t="shared" si="1573"/>
        <v>653.5</v>
      </c>
      <c r="X265" s="36">
        <f t="shared" si="1574"/>
        <v>7.120122417750567E-2</v>
      </c>
      <c r="Y265" s="26">
        <f t="shared" si="1575"/>
        <v>0.46529999999999949</v>
      </c>
      <c r="Z265" s="27">
        <f t="shared" si="1576"/>
        <v>4652.9999999999955</v>
      </c>
      <c r="AA265" s="32" t="s">
        <v>63</v>
      </c>
      <c r="AE265" s="33">
        <f t="shared" si="1559"/>
        <v>1.95</v>
      </c>
      <c r="AF265" s="33">
        <f t="shared" ref="AF265" si="1590">MAX(AT265, AI265, BL265)</f>
        <v>0</v>
      </c>
      <c r="AG265" s="33">
        <f t="shared" ref="AG265" si="1591">MAX(AU265, AJ265, BM265)</f>
        <v>150</v>
      </c>
      <c r="AH265" s="33">
        <v>1.95</v>
      </c>
      <c r="AR265" s="32" t="s">
        <v>57</v>
      </c>
      <c r="AS265" s="33">
        <v>1.7</v>
      </c>
      <c r="BG265" s="33">
        <f t="shared" si="1577"/>
        <v>3.8</v>
      </c>
      <c r="BH265" s="33">
        <f t="shared" si="1578"/>
        <v>1.8740000000000001</v>
      </c>
      <c r="BK265" s="33">
        <v>1.8</v>
      </c>
      <c r="BM265" s="32">
        <v>150</v>
      </c>
      <c r="BN265" s="32">
        <v>65</v>
      </c>
      <c r="BO265" s="44">
        <f t="shared" si="1426"/>
        <v>0.43333333333333335</v>
      </c>
      <c r="BP265" s="33">
        <f t="shared" si="1427"/>
        <v>6.8</v>
      </c>
      <c r="BT265" s="32" t="s">
        <v>783</v>
      </c>
      <c r="BU265" s="32" t="s">
        <v>241</v>
      </c>
      <c r="BV265" s="32" t="s">
        <v>734</v>
      </c>
      <c r="BZ265" s="33">
        <f t="shared" si="1149"/>
        <v>7.2</v>
      </c>
      <c r="CA265" s="33">
        <f t="shared" si="1579"/>
        <v>3.2</v>
      </c>
      <c r="CB265" s="33">
        <f t="shared" si="1580"/>
        <v>40.909999999999975</v>
      </c>
      <c r="CC265" s="58">
        <f t="shared" si="1581"/>
        <v>6.2601377199693914E-2</v>
      </c>
      <c r="CD265" s="32">
        <f t="shared" si="1453"/>
        <v>7.5</v>
      </c>
      <c r="CE265" s="33">
        <f t="shared" si="1582"/>
        <v>3.5</v>
      </c>
      <c r="CF265" s="33">
        <f t="shared" si="1583"/>
        <v>32.069999999999972</v>
      </c>
      <c r="CG265" s="33">
        <f t="shared" si="1278"/>
        <v>7.5</v>
      </c>
      <c r="CH265" s="33">
        <f t="shared" si="1584"/>
        <v>3.0216000000000003</v>
      </c>
      <c r="CI265" s="33">
        <f t="shared" si="1585"/>
        <v>33.498599999999975</v>
      </c>
      <c r="CJ265" s="33">
        <f t="shared" si="1586"/>
        <v>3.8</v>
      </c>
      <c r="CK265" s="33">
        <f t="shared" si="1531"/>
        <v>9.73</v>
      </c>
      <c r="CL265" s="33">
        <f t="shared" si="1587"/>
        <v>8.9516000000000009</v>
      </c>
      <c r="CM265" s="33">
        <f t="shared" si="1588"/>
        <v>3.0216000000000003</v>
      </c>
      <c r="CN265" s="33"/>
      <c r="CO265" s="33"/>
      <c r="CP265" s="58">
        <f t="shared" si="1589"/>
        <v>5.1260290742157572E-2</v>
      </c>
    </row>
    <row r="266" spans="1:94" x14ac:dyDescent="0.2">
      <c r="A266" s="30">
        <v>46256</v>
      </c>
      <c r="B266" s="32" t="s">
        <v>67</v>
      </c>
      <c r="C266" s="32" t="s">
        <v>784</v>
      </c>
      <c r="D266" s="32" t="s">
        <v>65</v>
      </c>
      <c r="E266" s="32">
        <v>5.49</v>
      </c>
      <c r="F266" s="33" t="s">
        <v>59</v>
      </c>
      <c r="G266" s="33" t="s">
        <v>60</v>
      </c>
      <c r="H266" s="32" t="s">
        <v>708</v>
      </c>
      <c r="I266" s="32">
        <v>7</v>
      </c>
      <c r="J266" s="32">
        <v>2</v>
      </c>
      <c r="K266" s="40" t="s">
        <v>785</v>
      </c>
      <c r="L266" s="33">
        <v>2.5</v>
      </c>
      <c r="M266" s="35" t="s">
        <v>786</v>
      </c>
      <c r="N266" s="32" t="s">
        <v>4</v>
      </c>
      <c r="R266" s="33">
        <v>3.9</v>
      </c>
      <c r="S266" s="32">
        <v>2</v>
      </c>
      <c r="T266" s="33" t="str">
        <f t="shared" si="1398"/>
        <v>0.00</v>
      </c>
      <c r="U266" s="33">
        <f t="shared" ref="U266" si="1592">-$L266+T266</f>
        <v>-2.5</v>
      </c>
      <c r="V266" s="25">
        <f t="shared" ref="V266" si="1593">V265+U266</f>
        <v>44.029999999999951</v>
      </c>
      <c r="W266" s="25">
        <f t="shared" ref="W266" si="1594">L266+W265</f>
        <v>656</v>
      </c>
      <c r="X266" s="36">
        <f t="shared" ref="X266" si="1595">SUM(V266/W266)</f>
        <v>6.7118902439024311E-2</v>
      </c>
      <c r="Y266" s="26">
        <f t="shared" ref="Y266" si="1596">V266/100</f>
        <v>0.44029999999999953</v>
      </c>
      <c r="Z266" s="27">
        <f t="shared" ref="Z266" si="1597">V266*100</f>
        <v>4402.9999999999955</v>
      </c>
      <c r="AA266" s="32" t="s">
        <v>61</v>
      </c>
      <c r="AE266" s="33">
        <f t="shared" si="1559"/>
        <v>3.9</v>
      </c>
      <c r="AH266" s="33">
        <v>3.85</v>
      </c>
      <c r="AR266" s="32" t="s">
        <v>48</v>
      </c>
      <c r="BG266" s="33">
        <f t="shared" si="1577"/>
        <v>7.125</v>
      </c>
      <c r="BH266" s="33">
        <f t="shared" si="1578"/>
        <v>3.6220000000000003</v>
      </c>
      <c r="BK266" s="33">
        <v>3.9</v>
      </c>
      <c r="BM266" s="32">
        <v>151</v>
      </c>
      <c r="BN266" s="32">
        <v>65</v>
      </c>
      <c r="BO266" s="44">
        <f t="shared" ref="BO266" si="1598">BN266/BM266</f>
        <v>0.43046357615894038</v>
      </c>
      <c r="BP266" s="33">
        <f t="shared" ref="BP266" si="1599">L266*R266</f>
        <v>9.75</v>
      </c>
      <c r="BT266" s="32" t="s">
        <v>787</v>
      </c>
      <c r="BU266" s="32" t="s">
        <v>241</v>
      </c>
      <c r="BV266" s="32" t="s">
        <v>788</v>
      </c>
      <c r="BZ266" s="33" t="str">
        <f t="shared" si="1149"/>
        <v>0.00</v>
      </c>
      <c r="CA266" s="33">
        <f t="shared" ref="CA266" si="1600">-$L266+BZ266</f>
        <v>-2.5</v>
      </c>
      <c r="CB266" s="33">
        <f t="shared" ref="CB266" si="1601">CB265+CA266</f>
        <v>38.409999999999975</v>
      </c>
      <c r="CC266" s="58">
        <f t="shared" ref="CC266" si="1602">CB266/W266</f>
        <v>5.8551829268292645E-2</v>
      </c>
      <c r="CD266" s="32" t="str">
        <f t="shared" si="1453"/>
        <v>0.00</v>
      </c>
      <c r="CE266" s="33">
        <f t="shared" ref="CE266" si="1603">-$L266+CD266</f>
        <v>-2.5</v>
      </c>
      <c r="CF266" s="33">
        <f t="shared" ref="CF266" si="1604">CF265+CE266</f>
        <v>29.569999999999972</v>
      </c>
      <c r="CG266" s="33" t="str">
        <f t="shared" si="1278"/>
        <v>0.00</v>
      </c>
      <c r="CH266" s="33">
        <f t="shared" ref="CH266" si="1605">CM266</f>
        <v>-2.5</v>
      </c>
      <c r="CI266" s="33">
        <f t="shared" ref="CI266" si="1606">CI265+CH266</f>
        <v>30.998599999999975</v>
      </c>
      <c r="CJ266" s="33">
        <f t="shared" ref="CJ266" si="1607">IF(AA266="W",
   L266*(AH266-1),
   -L266
)</f>
        <v>-2.5</v>
      </c>
      <c r="CK266" s="33">
        <f t="shared" si="1531"/>
        <v>-2.5</v>
      </c>
      <c r="CL266" s="33">
        <f t="shared" ref="CL266" si="1608">IF(CK266&gt;0, CK266*0.92, CK266)</f>
        <v>-2.5</v>
      </c>
      <c r="CM266" s="33">
        <f t="shared" ref="CM266" si="1609">IF(
  CK266&gt;0,
  IF(
    AA266="W",
    CJ266 - (CK266 - CL266),
    CJ266
  ),
  CJ266
)</f>
        <v>-2.5</v>
      </c>
      <c r="CN266" s="33"/>
      <c r="CO266" s="33"/>
      <c r="CP266" s="58">
        <f t="shared" ref="CP266" si="1610">CI266/W266</f>
        <v>4.7253963414634108E-2</v>
      </c>
    </row>
    <row r="267" spans="1:94" x14ac:dyDescent="0.2">
      <c r="A267" s="30">
        <v>46263</v>
      </c>
      <c r="B267" s="32" t="s">
        <v>67</v>
      </c>
      <c r="C267" s="32" t="s">
        <v>789</v>
      </c>
      <c r="D267" s="32" t="s">
        <v>65</v>
      </c>
      <c r="E267" s="32">
        <v>2.5499999999999998</v>
      </c>
      <c r="F267" s="33" t="s">
        <v>59</v>
      </c>
      <c r="G267" s="33" t="s">
        <v>60</v>
      </c>
      <c r="H267" s="32" t="s">
        <v>64</v>
      </c>
      <c r="I267" s="32">
        <v>6</v>
      </c>
      <c r="J267" s="32">
        <v>3</v>
      </c>
      <c r="K267" s="39" t="s">
        <v>790</v>
      </c>
      <c r="L267" s="33">
        <v>2</v>
      </c>
      <c r="M267" s="35" t="s">
        <v>792</v>
      </c>
      <c r="N267" s="32" t="s">
        <v>4</v>
      </c>
      <c r="R267" s="33">
        <v>2.4</v>
      </c>
      <c r="S267" s="32">
        <v>1</v>
      </c>
      <c r="T267" s="33">
        <f t="shared" si="1398"/>
        <v>4.8</v>
      </c>
      <c r="U267" s="33">
        <f t="shared" ref="U267" si="1611">-$L267+T267</f>
        <v>2.8</v>
      </c>
      <c r="V267" s="25">
        <f t="shared" ref="V267" si="1612">V266+U267</f>
        <v>46.829999999999949</v>
      </c>
      <c r="W267" s="25">
        <f t="shared" ref="W267" si="1613">L267+W266</f>
        <v>658</v>
      </c>
      <c r="X267" s="36">
        <f t="shared" ref="X267" si="1614">SUM(V267/W267)</f>
        <v>7.1170212765957364E-2</v>
      </c>
      <c r="Y267" s="26">
        <f t="shared" ref="Y267" si="1615">V267/100</f>
        <v>0.46829999999999949</v>
      </c>
      <c r="Z267" s="27">
        <f t="shared" ref="Z267" si="1616">V267*100</f>
        <v>4682.9999999999945</v>
      </c>
      <c r="AA267" s="32" t="s">
        <v>63</v>
      </c>
      <c r="AE267" s="33">
        <f t="shared" si="1559"/>
        <v>2.87</v>
      </c>
      <c r="AH267" s="33">
        <v>2.87</v>
      </c>
      <c r="AR267" s="32" t="s">
        <v>57</v>
      </c>
      <c r="AS267" s="33">
        <v>2.5</v>
      </c>
      <c r="BG267" s="33">
        <f t="shared" si="1577"/>
        <v>3.74</v>
      </c>
      <c r="BH267" s="33">
        <f t="shared" si="1578"/>
        <v>2.7204000000000002</v>
      </c>
      <c r="BK267" s="33">
        <v>2.2999999999999998</v>
      </c>
      <c r="BM267" s="32">
        <v>152</v>
      </c>
      <c r="BN267" s="32">
        <v>66</v>
      </c>
      <c r="BO267" s="44">
        <f t="shared" ref="BO267:BO268" si="1617">BN267/BM267</f>
        <v>0.43421052631578949</v>
      </c>
      <c r="BP267" s="33">
        <f t="shared" ref="BP267:BP268" si="1618">L267*R267</f>
        <v>4.8</v>
      </c>
      <c r="BT267" s="32" t="s">
        <v>798</v>
      </c>
      <c r="BU267" s="32" t="s">
        <v>243</v>
      </c>
      <c r="BV267" s="32" t="s">
        <v>797</v>
      </c>
      <c r="BZ267" s="33">
        <f t="shared" si="1149"/>
        <v>4.5999999999999996</v>
      </c>
      <c r="CA267" s="33">
        <f t="shared" ref="CA267:CA273" si="1619">-$L267+BZ267</f>
        <v>2.5999999999999996</v>
      </c>
      <c r="CB267" s="33">
        <f t="shared" ref="CB267:CB273" si="1620">CB266+CA267</f>
        <v>41.009999999999977</v>
      </c>
      <c r="CC267" s="58">
        <f t="shared" ref="CC267:CC273" si="1621">CB267/W267</f>
        <v>6.2325227963525798E-2</v>
      </c>
      <c r="CD267" s="32">
        <f t="shared" si="1453"/>
        <v>5.44</v>
      </c>
      <c r="CE267" s="33">
        <f t="shared" ref="CE267:CE273" si="1622">-$L267+CD267</f>
        <v>3.4400000000000004</v>
      </c>
      <c r="CF267" s="33">
        <f t="shared" ref="CF267:CF273" si="1623">CF266+CE267</f>
        <v>33.00999999999997</v>
      </c>
      <c r="CG267" s="33">
        <f t="shared" si="1278"/>
        <v>5.44</v>
      </c>
      <c r="CH267" s="33">
        <f t="shared" ref="CH267:CH273" si="1624">CM267</f>
        <v>3.4808000000000003</v>
      </c>
      <c r="CI267" s="33">
        <f t="shared" ref="CI267:CI273" si="1625">CI266+CH267</f>
        <v>34.479399999999977</v>
      </c>
      <c r="CJ267" s="33">
        <f t="shared" ref="CJ267:CJ273" si="1626">IF(AA267="W",
   L267*(AH267-1),
   -L267
)</f>
        <v>3.74</v>
      </c>
      <c r="CK267" s="33">
        <f t="shared" ref="CK267:CK282" si="1627">SUMIFS(
  $CJ:$CJ,
  $A:$A,$A267,
  $H:$H,$H267,
  $I:$I,$I267
)</f>
        <v>3.24</v>
      </c>
      <c r="CL267" s="33">
        <f t="shared" ref="CL267:CL273" si="1628">IF(CK267&gt;0, CK267*0.92, CK267)</f>
        <v>2.9808000000000003</v>
      </c>
      <c r="CM267" s="33">
        <f t="shared" ref="CM267:CM273" si="1629">IF(
  CK267&gt;0,
  IF(
    AA267="W",
    CJ267 - (CK267 - CL267),
    CJ267
  ),
  CJ267
)</f>
        <v>3.4808000000000003</v>
      </c>
      <c r="CN267" s="33"/>
      <c r="CO267" s="33"/>
      <c r="CP267" s="58">
        <f t="shared" ref="CP267:CP273" si="1630">CI267/W267</f>
        <v>5.2400303951367744E-2</v>
      </c>
    </row>
    <row r="268" spans="1:94" x14ac:dyDescent="0.2">
      <c r="A268" s="30">
        <v>46263</v>
      </c>
      <c r="B268" s="32" t="s">
        <v>67</v>
      </c>
      <c r="C268" s="32" t="s">
        <v>789</v>
      </c>
      <c r="D268" s="32" t="s">
        <v>65</v>
      </c>
      <c r="E268" s="32">
        <v>2.5499999999999998</v>
      </c>
      <c r="F268" s="33" t="s">
        <v>59</v>
      </c>
      <c r="G268" s="33" t="s">
        <v>60</v>
      </c>
      <c r="H268" s="32" t="s">
        <v>64</v>
      </c>
      <c r="I268" s="32">
        <v>6</v>
      </c>
      <c r="J268" s="32">
        <v>1</v>
      </c>
      <c r="K268" s="34" t="s">
        <v>791</v>
      </c>
      <c r="L268" s="33">
        <v>0.5</v>
      </c>
      <c r="M268" s="35" t="s">
        <v>792</v>
      </c>
      <c r="N268" s="32" t="s">
        <v>4</v>
      </c>
      <c r="R268" s="33">
        <v>7.09</v>
      </c>
      <c r="S268" s="32">
        <v>3</v>
      </c>
      <c r="T268" s="33" t="str">
        <f t="shared" si="1398"/>
        <v>0.00</v>
      </c>
      <c r="U268" s="33">
        <f t="shared" ref="U268" si="1631">-$L268+T268</f>
        <v>-0.5</v>
      </c>
      <c r="V268" s="25">
        <f t="shared" ref="V268" si="1632">V267+U268</f>
        <v>46.329999999999949</v>
      </c>
      <c r="W268" s="25">
        <f t="shared" ref="W268" si="1633">L268+W267</f>
        <v>658.5</v>
      </c>
      <c r="X268" s="36">
        <f t="shared" ref="X268" si="1634">SUM(V268/W268)</f>
        <v>7.0356871678056113E-2</v>
      </c>
      <c r="Y268" s="26">
        <f t="shared" ref="Y268" si="1635">V268/100</f>
        <v>0.46329999999999949</v>
      </c>
      <c r="Z268" s="27">
        <f t="shared" ref="Z268" si="1636">V268*100</f>
        <v>4632.9999999999945</v>
      </c>
      <c r="AA268" s="32" t="s">
        <v>61</v>
      </c>
      <c r="AE268" s="33">
        <f t="shared" si="1559"/>
        <v>7.9</v>
      </c>
      <c r="AH268" s="33">
        <v>7.62</v>
      </c>
      <c r="AR268" s="32" t="s">
        <v>49</v>
      </c>
      <c r="BG268" s="33">
        <f t="shared" ref="BG268:BG269" si="1637">((AH268*(L268))-(L268))</f>
        <v>3.31</v>
      </c>
      <c r="BH268" s="33">
        <f t="shared" ref="BH268:BH269" si="1638">0.92*(AH268-1)+1</f>
        <v>7.0904000000000007</v>
      </c>
      <c r="BK268" s="33">
        <v>7.9</v>
      </c>
      <c r="BM268" s="32">
        <v>152</v>
      </c>
      <c r="BN268" s="32">
        <v>66</v>
      </c>
      <c r="BO268" s="44">
        <f t="shared" si="1617"/>
        <v>0.43421052631578949</v>
      </c>
      <c r="BP268" s="33">
        <f t="shared" si="1618"/>
        <v>3.5449999999999999</v>
      </c>
      <c r="BT268" s="32" t="s">
        <v>798</v>
      </c>
      <c r="BU268" s="32" t="s">
        <v>243</v>
      </c>
      <c r="BV268" s="32" t="s">
        <v>797</v>
      </c>
      <c r="BZ268" s="33" t="str">
        <f t="shared" si="1149"/>
        <v>0.00</v>
      </c>
      <c r="CA268" s="33">
        <f t="shared" si="1619"/>
        <v>-0.5</v>
      </c>
      <c r="CB268" s="33">
        <f t="shared" si="1620"/>
        <v>40.509999999999977</v>
      </c>
      <c r="CC268" s="58">
        <f t="shared" si="1621"/>
        <v>6.1518602885345448E-2</v>
      </c>
      <c r="CD268" s="32" t="str">
        <f t="shared" si="1453"/>
        <v>0.00</v>
      </c>
      <c r="CE268" s="33">
        <f t="shared" si="1622"/>
        <v>-0.5</v>
      </c>
      <c r="CF268" s="33">
        <f t="shared" si="1623"/>
        <v>32.50999999999997</v>
      </c>
      <c r="CG268" s="33" t="str">
        <f t="shared" si="1278"/>
        <v>0.00</v>
      </c>
      <c r="CH268" s="33">
        <f t="shared" si="1624"/>
        <v>-0.5</v>
      </c>
      <c r="CI268" s="33">
        <f t="shared" si="1625"/>
        <v>33.979399999999977</v>
      </c>
      <c r="CJ268" s="33">
        <f t="shared" si="1626"/>
        <v>-0.5</v>
      </c>
      <c r="CK268" s="33">
        <f t="shared" si="1627"/>
        <v>3.24</v>
      </c>
      <c r="CL268" s="33">
        <f t="shared" si="1628"/>
        <v>2.9808000000000003</v>
      </c>
      <c r="CM268" s="33">
        <f t="shared" si="1629"/>
        <v>-0.5</v>
      </c>
      <c r="CN268" s="33"/>
      <c r="CO268" s="33"/>
      <c r="CP268" s="58">
        <f t="shared" si="1630"/>
        <v>5.160121488230824E-2</v>
      </c>
    </row>
    <row r="269" spans="1:94" x14ac:dyDescent="0.2">
      <c r="A269" s="30">
        <v>46263</v>
      </c>
      <c r="B269" s="32" t="s">
        <v>67</v>
      </c>
      <c r="C269" s="32" t="s">
        <v>399</v>
      </c>
      <c r="D269" s="32" t="s">
        <v>65</v>
      </c>
      <c r="E269" s="33">
        <v>3.5</v>
      </c>
      <c r="F269" s="33" t="s">
        <v>59</v>
      </c>
      <c r="G269" s="33" t="s">
        <v>60</v>
      </c>
      <c r="H269" s="32" t="s">
        <v>73</v>
      </c>
      <c r="I269" s="32">
        <v>8</v>
      </c>
      <c r="J269" s="32">
        <v>6</v>
      </c>
      <c r="K269" s="40" t="s">
        <v>794</v>
      </c>
      <c r="L269" s="33">
        <v>2.5</v>
      </c>
      <c r="M269" s="35" t="s">
        <v>795</v>
      </c>
      <c r="N269" s="32" t="s">
        <v>4</v>
      </c>
      <c r="R269" s="33">
        <v>2.2000000000000002</v>
      </c>
      <c r="S269" s="32">
        <v>2</v>
      </c>
      <c r="T269" s="33" t="str">
        <f t="shared" si="1398"/>
        <v>0.00</v>
      </c>
      <c r="U269" s="33">
        <f t="shared" ref="U269" si="1639">-$L269+T269</f>
        <v>-2.5</v>
      </c>
      <c r="V269" s="25">
        <f t="shared" ref="V269" si="1640">V268+U269</f>
        <v>43.829999999999949</v>
      </c>
      <c r="W269" s="25">
        <f t="shared" ref="W269" si="1641">L269+W268</f>
        <v>661</v>
      </c>
      <c r="X269" s="36">
        <f t="shared" ref="X269" si="1642">SUM(V269/W269)</f>
        <v>6.6308623298033206E-2</v>
      </c>
      <c r="Y269" s="26">
        <f t="shared" ref="Y269" si="1643">V269/100</f>
        <v>0.43829999999999947</v>
      </c>
      <c r="Z269" s="27">
        <f t="shared" ref="Z269" si="1644">V269*100</f>
        <v>4382.9999999999945</v>
      </c>
      <c r="AA269" s="32" t="s">
        <v>61</v>
      </c>
      <c r="AE269" s="33">
        <f t="shared" si="1559"/>
        <v>2.2000000000000002</v>
      </c>
      <c r="AH269" s="33">
        <v>2.19</v>
      </c>
      <c r="AR269" s="32" t="s">
        <v>48</v>
      </c>
      <c r="BG269" s="33">
        <f t="shared" si="1637"/>
        <v>2.9749999999999996</v>
      </c>
      <c r="BH269" s="33">
        <f t="shared" si="1638"/>
        <v>2.0948000000000002</v>
      </c>
      <c r="BK269" s="33">
        <v>2.2000000000000002</v>
      </c>
      <c r="BM269" s="32">
        <v>153</v>
      </c>
      <c r="BN269" s="32">
        <v>66</v>
      </c>
      <c r="BO269" s="44">
        <f t="shared" ref="BO269:BO273" si="1645">BN269/BM269</f>
        <v>0.43137254901960786</v>
      </c>
      <c r="BP269" s="33">
        <f t="shared" ref="BP269:BP273" si="1646">L269*R269</f>
        <v>5.5</v>
      </c>
      <c r="BT269" s="32" t="s">
        <v>796</v>
      </c>
      <c r="BU269" s="32" t="s">
        <v>243</v>
      </c>
      <c r="BV269" s="32" t="s">
        <v>797</v>
      </c>
      <c r="BZ269" s="33" t="str">
        <f t="shared" si="1149"/>
        <v>0.00</v>
      </c>
      <c r="CA269" s="33">
        <f t="shared" si="1619"/>
        <v>-2.5</v>
      </c>
      <c r="CB269" s="33">
        <f t="shared" si="1620"/>
        <v>38.009999999999977</v>
      </c>
      <c r="CC269" s="58">
        <f t="shared" si="1621"/>
        <v>5.7503782148260178E-2</v>
      </c>
      <c r="CD269" s="32" t="str">
        <f t="shared" si="1453"/>
        <v>0.00</v>
      </c>
      <c r="CE269" s="33">
        <f t="shared" si="1622"/>
        <v>-2.5</v>
      </c>
      <c r="CF269" s="33">
        <f t="shared" si="1623"/>
        <v>30.00999999999997</v>
      </c>
      <c r="CG269" s="33" t="str">
        <f t="shared" si="1278"/>
        <v>0.00</v>
      </c>
      <c r="CH269" s="33">
        <f t="shared" si="1624"/>
        <v>-2.5</v>
      </c>
      <c r="CI269" s="33">
        <f t="shared" si="1625"/>
        <v>31.479399999999977</v>
      </c>
      <c r="CJ269" s="33">
        <f t="shared" si="1626"/>
        <v>-2.5</v>
      </c>
      <c r="CK269" s="33">
        <f t="shared" si="1627"/>
        <v>-2.5</v>
      </c>
      <c r="CL269" s="33">
        <f t="shared" si="1628"/>
        <v>-2.5</v>
      </c>
      <c r="CM269" s="33">
        <f t="shared" si="1629"/>
        <v>-2.5</v>
      </c>
      <c r="CN269" s="33"/>
      <c r="CO269" s="33"/>
      <c r="CP269" s="58">
        <f t="shared" si="1630"/>
        <v>4.7623903177004503E-2</v>
      </c>
    </row>
    <row r="270" spans="1:94" x14ac:dyDescent="0.2">
      <c r="A270" s="30">
        <v>46263</v>
      </c>
      <c r="B270" s="32" t="s">
        <v>67</v>
      </c>
      <c r="C270" s="32" t="s">
        <v>789</v>
      </c>
      <c r="D270" s="32" t="s">
        <v>65</v>
      </c>
      <c r="E270" s="33">
        <v>4.0999999999999996</v>
      </c>
      <c r="F270" s="33" t="s">
        <v>59</v>
      </c>
      <c r="G270" s="33" t="s">
        <v>60</v>
      </c>
      <c r="H270" s="32" t="s">
        <v>64</v>
      </c>
      <c r="I270" s="32">
        <v>8</v>
      </c>
      <c r="J270" s="32">
        <v>2</v>
      </c>
      <c r="K270" s="32" t="s">
        <v>182</v>
      </c>
      <c r="L270" s="33">
        <v>2</v>
      </c>
      <c r="M270" s="35" t="s">
        <v>793</v>
      </c>
      <c r="N270" s="32" t="s">
        <v>4</v>
      </c>
      <c r="R270" s="33">
        <v>4</v>
      </c>
      <c r="S270" s="32" t="s">
        <v>62</v>
      </c>
      <c r="T270" s="33" t="str">
        <f t="shared" si="1398"/>
        <v>0.00</v>
      </c>
      <c r="U270" s="33">
        <f t="shared" ref="U270:U271" si="1647">-$L270+T270</f>
        <v>-2</v>
      </c>
      <c r="V270" s="25">
        <f t="shared" ref="V270:V271" si="1648">V269+U270</f>
        <v>41.829999999999949</v>
      </c>
      <c r="W270" s="25">
        <f t="shared" ref="W270:W271" si="1649">L270+W269</f>
        <v>663</v>
      </c>
      <c r="X270" s="36">
        <f t="shared" ref="X270:X271" si="1650">SUM(V270/W270)</f>
        <v>6.3092006033182421E-2</v>
      </c>
      <c r="Y270" s="26">
        <f t="shared" ref="Y270:Y271" si="1651">V270/100</f>
        <v>0.41829999999999951</v>
      </c>
      <c r="Z270" s="27">
        <f t="shared" ref="Z270:Z271" si="1652">V270*100</f>
        <v>4182.9999999999945</v>
      </c>
      <c r="AA270" s="32" t="s">
        <v>61</v>
      </c>
      <c r="AE270" s="33">
        <f t="shared" si="1559"/>
        <v>4</v>
      </c>
      <c r="AH270" s="33">
        <v>3.89</v>
      </c>
      <c r="AR270" s="32" t="s">
        <v>57</v>
      </c>
      <c r="AS270" s="33">
        <v>4</v>
      </c>
      <c r="BG270" s="33">
        <f t="shared" ref="BG270:BG274" si="1653">((AH270*(L270))-(L270))</f>
        <v>5.78</v>
      </c>
      <c r="BH270" s="33">
        <f t="shared" ref="BH270:BH274" si="1654">0.92*(AH270-1)+1</f>
        <v>3.6588000000000003</v>
      </c>
      <c r="BK270" s="33">
        <v>3.8</v>
      </c>
      <c r="BM270" s="32">
        <v>154</v>
      </c>
      <c r="BN270" s="32">
        <v>66</v>
      </c>
      <c r="BO270" s="44">
        <f t="shared" si="1645"/>
        <v>0.42857142857142855</v>
      </c>
      <c r="BP270" s="33">
        <f t="shared" si="1646"/>
        <v>8</v>
      </c>
      <c r="BT270" s="32" t="s">
        <v>278</v>
      </c>
      <c r="BU270" s="32" t="s">
        <v>239</v>
      </c>
      <c r="BV270" s="32" t="s">
        <v>737</v>
      </c>
      <c r="BZ270" s="33" t="str">
        <f t="shared" si="1149"/>
        <v>0.00</v>
      </c>
      <c r="CA270" s="33">
        <f t="shared" si="1619"/>
        <v>-2</v>
      </c>
      <c r="CB270" s="33">
        <f t="shared" si="1620"/>
        <v>36.009999999999977</v>
      </c>
      <c r="CC270" s="58">
        <f t="shared" si="1621"/>
        <v>5.4313725490196044E-2</v>
      </c>
      <c r="CD270" s="32" t="str">
        <f t="shared" si="1453"/>
        <v>0.00</v>
      </c>
      <c r="CE270" s="33">
        <f t="shared" si="1622"/>
        <v>-2</v>
      </c>
      <c r="CF270" s="33">
        <f t="shared" si="1623"/>
        <v>28.00999999999997</v>
      </c>
      <c r="CG270" s="33" t="str">
        <f t="shared" si="1278"/>
        <v>0.00</v>
      </c>
      <c r="CH270" s="33">
        <f t="shared" si="1624"/>
        <v>-2</v>
      </c>
      <c r="CI270" s="33">
        <f t="shared" si="1625"/>
        <v>29.479399999999977</v>
      </c>
      <c r="CJ270" s="33">
        <f t="shared" si="1626"/>
        <v>-2</v>
      </c>
      <c r="CK270" s="33">
        <f t="shared" si="1627"/>
        <v>-5</v>
      </c>
      <c r="CL270" s="33">
        <f t="shared" si="1628"/>
        <v>-5</v>
      </c>
      <c r="CM270" s="33">
        <f t="shared" si="1629"/>
        <v>-2</v>
      </c>
      <c r="CN270" s="33"/>
      <c r="CO270" s="33"/>
      <c r="CP270" s="58">
        <f t="shared" si="1630"/>
        <v>4.4463650075414744E-2</v>
      </c>
    </row>
    <row r="271" spans="1:94" x14ac:dyDescent="0.2">
      <c r="A271" s="30">
        <v>46263</v>
      </c>
      <c r="B271" s="32" t="s">
        <v>67</v>
      </c>
      <c r="C271" s="32" t="s">
        <v>789</v>
      </c>
      <c r="D271" s="32" t="s">
        <v>65</v>
      </c>
      <c r="E271" s="33">
        <v>4.0999999999999996</v>
      </c>
      <c r="F271" s="33" t="s">
        <v>59</v>
      </c>
      <c r="G271" s="33" t="s">
        <v>60</v>
      </c>
      <c r="H271" s="32" t="s">
        <v>64</v>
      </c>
      <c r="I271" s="32">
        <v>8</v>
      </c>
      <c r="J271" s="32">
        <v>2</v>
      </c>
      <c r="K271" s="32" t="s">
        <v>182</v>
      </c>
      <c r="L271" s="33">
        <v>3</v>
      </c>
      <c r="M271" s="35" t="s">
        <v>793</v>
      </c>
      <c r="N271" s="32" t="s">
        <v>4</v>
      </c>
      <c r="R271" s="33">
        <v>1.85</v>
      </c>
      <c r="S271" s="32" t="s">
        <v>62</v>
      </c>
      <c r="T271" s="33" t="str">
        <f t="shared" si="1398"/>
        <v>0.00</v>
      </c>
      <c r="U271" s="33">
        <f t="shared" si="1647"/>
        <v>-3</v>
      </c>
      <c r="V271" s="25">
        <f t="shared" si="1648"/>
        <v>38.829999999999949</v>
      </c>
      <c r="W271" s="25">
        <f t="shared" si="1649"/>
        <v>666</v>
      </c>
      <c r="X271" s="36">
        <f t="shared" si="1650"/>
        <v>5.8303303303303224E-2</v>
      </c>
      <c r="Y271" s="26">
        <f t="shared" si="1651"/>
        <v>0.38829999999999948</v>
      </c>
      <c r="Z271" s="27">
        <f t="shared" si="1652"/>
        <v>3882.999999999995</v>
      </c>
      <c r="AA271" s="32" t="s">
        <v>61</v>
      </c>
      <c r="AE271" s="33">
        <f t="shared" si="1559"/>
        <v>1.85</v>
      </c>
      <c r="AH271" s="33">
        <v>1.54</v>
      </c>
      <c r="AR271" s="32" t="s">
        <v>57</v>
      </c>
      <c r="AS271" s="33">
        <v>1.85</v>
      </c>
      <c r="BG271" s="33">
        <f t="shared" si="1653"/>
        <v>1.62</v>
      </c>
      <c r="BH271" s="33">
        <f t="shared" si="1654"/>
        <v>1.4968000000000001</v>
      </c>
      <c r="BK271" s="33">
        <v>1.35</v>
      </c>
      <c r="BM271" s="32">
        <v>154</v>
      </c>
      <c r="BN271" s="32">
        <v>66</v>
      </c>
      <c r="BO271" s="44">
        <f t="shared" si="1645"/>
        <v>0.42857142857142855</v>
      </c>
      <c r="BP271" s="33">
        <f t="shared" si="1646"/>
        <v>5.5500000000000007</v>
      </c>
      <c r="BT271" s="32" t="s">
        <v>278</v>
      </c>
      <c r="BU271" s="32" t="s">
        <v>239</v>
      </c>
      <c r="BV271" s="32" t="s">
        <v>737</v>
      </c>
      <c r="BZ271" s="33" t="str">
        <f t="shared" si="1149"/>
        <v>0.00</v>
      </c>
      <c r="CA271" s="33">
        <f t="shared" si="1619"/>
        <v>-3</v>
      </c>
      <c r="CB271" s="33">
        <f t="shared" si="1620"/>
        <v>33.009999999999977</v>
      </c>
      <c r="CC271" s="58">
        <f t="shared" si="1621"/>
        <v>4.9564564564564532E-2</v>
      </c>
      <c r="CD271" s="32" t="str">
        <f t="shared" si="1453"/>
        <v>0.00</v>
      </c>
      <c r="CE271" s="33">
        <f t="shared" si="1622"/>
        <v>-3</v>
      </c>
      <c r="CF271" s="33">
        <f t="shared" si="1623"/>
        <v>25.00999999999997</v>
      </c>
      <c r="CG271" s="33" t="str">
        <f t="shared" si="1278"/>
        <v>0.00</v>
      </c>
      <c r="CH271" s="33">
        <f t="shared" si="1624"/>
        <v>-3</v>
      </c>
      <c r="CI271" s="33">
        <f t="shared" si="1625"/>
        <v>26.479399999999977</v>
      </c>
      <c r="CJ271" s="33">
        <f t="shared" si="1626"/>
        <v>-3</v>
      </c>
      <c r="CK271" s="33">
        <f t="shared" si="1627"/>
        <v>-5</v>
      </c>
      <c r="CL271" s="33">
        <f t="shared" si="1628"/>
        <v>-5</v>
      </c>
      <c r="CM271" s="33">
        <f t="shared" si="1629"/>
        <v>-3</v>
      </c>
      <c r="CN271" s="33"/>
      <c r="CO271" s="33"/>
      <c r="CP271" s="58">
        <f t="shared" si="1630"/>
        <v>3.9758858858858825E-2</v>
      </c>
    </row>
    <row r="272" spans="1:94" x14ac:dyDescent="0.2">
      <c r="A272" s="30">
        <v>46263</v>
      </c>
      <c r="B272" s="32" t="s">
        <v>67</v>
      </c>
      <c r="C272" s="32" t="s">
        <v>698</v>
      </c>
      <c r="D272" s="32" t="s">
        <v>65</v>
      </c>
      <c r="E272" s="32">
        <v>4.45</v>
      </c>
      <c r="F272" s="33" t="s">
        <v>59</v>
      </c>
      <c r="G272" s="33" t="s">
        <v>60</v>
      </c>
      <c r="H272" s="32" t="s">
        <v>64</v>
      </c>
      <c r="I272" s="32">
        <v>9</v>
      </c>
      <c r="J272" s="32">
        <v>16</v>
      </c>
      <c r="K272" s="32" t="s">
        <v>799</v>
      </c>
      <c r="L272" s="33">
        <v>1</v>
      </c>
      <c r="M272" s="35" t="s">
        <v>800</v>
      </c>
      <c r="N272" s="32" t="s">
        <v>4</v>
      </c>
      <c r="R272" s="33">
        <v>6.25</v>
      </c>
      <c r="S272" s="32" t="s">
        <v>62</v>
      </c>
      <c r="T272" s="33" t="str">
        <f t="shared" si="1398"/>
        <v>0.00</v>
      </c>
      <c r="U272" s="33">
        <f t="shared" ref="U272:U273" si="1655">-$L272+T272</f>
        <v>-1</v>
      </c>
      <c r="V272" s="25">
        <f t="shared" ref="V272:V273" si="1656">V271+U272</f>
        <v>37.829999999999949</v>
      </c>
      <c r="W272" s="25">
        <f t="shared" ref="W272:W273" si="1657">L272+W271</f>
        <v>667</v>
      </c>
      <c r="X272" s="36">
        <f t="shared" ref="X272:X273" si="1658">SUM(V272/W272)</f>
        <v>5.6716641679160344E-2</v>
      </c>
      <c r="Y272" s="26">
        <f t="shared" ref="Y272:Y273" si="1659">V272/100</f>
        <v>0.37829999999999947</v>
      </c>
      <c r="Z272" s="27">
        <f t="shared" ref="Z272:Z273" si="1660">V272*100</f>
        <v>3782.999999999995</v>
      </c>
      <c r="AA272" s="32" t="s">
        <v>61</v>
      </c>
      <c r="AE272" s="33">
        <f t="shared" si="1559"/>
        <v>6.25</v>
      </c>
      <c r="AH272" s="33">
        <v>5.3</v>
      </c>
      <c r="AR272" s="32" t="s">
        <v>57</v>
      </c>
      <c r="AS272" s="33">
        <v>6.25</v>
      </c>
      <c r="BG272" s="33">
        <f t="shared" si="1653"/>
        <v>4.3</v>
      </c>
      <c r="BH272" s="33">
        <f t="shared" si="1654"/>
        <v>4.9559999999999995</v>
      </c>
      <c r="BK272" s="33">
        <v>5</v>
      </c>
      <c r="BM272" s="32">
        <v>155</v>
      </c>
      <c r="BN272" s="32">
        <v>66</v>
      </c>
      <c r="BO272" s="44">
        <f t="shared" si="1645"/>
        <v>0.4258064516129032</v>
      </c>
      <c r="BP272" s="33">
        <f t="shared" si="1646"/>
        <v>6.25</v>
      </c>
      <c r="BT272" s="32" t="s">
        <v>801</v>
      </c>
      <c r="BU272" s="32" t="s">
        <v>241</v>
      </c>
      <c r="BV272" s="32" t="s">
        <v>802</v>
      </c>
      <c r="BZ272" s="33" t="str">
        <f t="shared" si="1149"/>
        <v>0.00</v>
      </c>
      <c r="CA272" s="33">
        <f t="shared" si="1619"/>
        <v>-1</v>
      </c>
      <c r="CB272" s="33">
        <f t="shared" si="1620"/>
        <v>32.009999999999977</v>
      </c>
      <c r="CC272" s="58">
        <f t="shared" si="1621"/>
        <v>4.7991004497751087E-2</v>
      </c>
      <c r="CD272" s="32" t="str">
        <f t="shared" si="1453"/>
        <v>0.00</v>
      </c>
      <c r="CE272" s="33">
        <f t="shared" si="1622"/>
        <v>-1</v>
      </c>
      <c r="CF272" s="33">
        <f t="shared" si="1623"/>
        <v>24.00999999999997</v>
      </c>
      <c r="CG272" s="33" t="str">
        <f t="shared" si="1278"/>
        <v>0.00</v>
      </c>
      <c r="CH272" s="33">
        <f t="shared" si="1624"/>
        <v>-1</v>
      </c>
      <c r="CI272" s="33">
        <f t="shared" si="1625"/>
        <v>25.479399999999977</v>
      </c>
      <c r="CJ272" s="33">
        <f t="shared" si="1626"/>
        <v>-1</v>
      </c>
      <c r="CK272" s="33">
        <f t="shared" si="1627"/>
        <v>-2.5</v>
      </c>
      <c r="CL272" s="33">
        <f t="shared" si="1628"/>
        <v>-2.5</v>
      </c>
      <c r="CM272" s="33">
        <f t="shared" si="1629"/>
        <v>-1</v>
      </c>
      <c r="CN272" s="33"/>
      <c r="CO272" s="33"/>
      <c r="CP272" s="58">
        <f t="shared" si="1630"/>
        <v>3.8199999999999963E-2</v>
      </c>
    </row>
    <row r="273" spans="1:94" x14ac:dyDescent="0.2">
      <c r="A273" s="30">
        <v>46263</v>
      </c>
      <c r="B273" s="32" t="s">
        <v>67</v>
      </c>
      <c r="C273" s="32" t="s">
        <v>698</v>
      </c>
      <c r="D273" s="32" t="s">
        <v>65</v>
      </c>
      <c r="E273" s="32">
        <v>4.45</v>
      </c>
      <c r="F273" s="33" t="s">
        <v>59</v>
      </c>
      <c r="G273" s="33" t="s">
        <v>60</v>
      </c>
      <c r="H273" s="32" t="s">
        <v>64</v>
      </c>
      <c r="I273" s="32">
        <v>9</v>
      </c>
      <c r="J273" s="32">
        <v>16</v>
      </c>
      <c r="K273" s="32" t="s">
        <v>799</v>
      </c>
      <c r="L273" s="33">
        <v>1.5</v>
      </c>
      <c r="M273" s="35" t="s">
        <v>800</v>
      </c>
      <c r="N273" s="32" t="s">
        <v>5</v>
      </c>
      <c r="R273" s="33">
        <v>2.25</v>
      </c>
      <c r="S273" s="32" t="s">
        <v>62</v>
      </c>
      <c r="T273" s="33" t="str">
        <f t="shared" si="1398"/>
        <v>0.00</v>
      </c>
      <c r="U273" s="33">
        <f t="shared" si="1655"/>
        <v>-1.5</v>
      </c>
      <c r="V273" s="25">
        <f t="shared" si="1656"/>
        <v>36.329999999999949</v>
      </c>
      <c r="W273" s="25">
        <f t="shared" si="1657"/>
        <v>668.5</v>
      </c>
      <c r="X273" s="36">
        <f t="shared" si="1658"/>
        <v>5.4345549738219819E-2</v>
      </c>
      <c r="Y273" s="26">
        <f t="shared" si="1659"/>
        <v>0.36329999999999951</v>
      </c>
      <c r="Z273" s="27">
        <f t="shared" si="1660"/>
        <v>3632.999999999995</v>
      </c>
      <c r="AA273" s="32" t="s">
        <v>61</v>
      </c>
      <c r="AE273" s="33">
        <f t="shared" si="1559"/>
        <v>2.25</v>
      </c>
      <c r="AH273" s="33">
        <v>1.87</v>
      </c>
      <c r="AR273" s="32" t="s">
        <v>57</v>
      </c>
      <c r="AS273" s="33">
        <v>2.25</v>
      </c>
      <c r="BG273" s="33">
        <f t="shared" si="1653"/>
        <v>1.3050000000000002</v>
      </c>
      <c r="BH273" s="33">
        <f t="shared" si="1654"/>
        <v>1.8004000000000002</v>
      </c>
      <c r="BK273" s="33">
        <v>1.6</v>
      </c>
      <c r="BM273" s="32">
        <v>155</v>
      </c>
      <c r="BN273" s="32">
        <v>66</v>
      </c>
      <c r="BO273" s="44">
        <f t="shared" si="1645"/>
        <v>0.4258064516129032</v>
      </c>
      <c r="BP273" s="33">
        <f t="shared" si="1646"/>
        <v>3.375</v>
      </c>
      <c r="BT273" s="32" t="s">
        <v>801</v>
      </c>
      <c r="BU273" s="32" t="s">
        <v>241</v>
      </c>
      <c r="BV273" s="32" t="s">
        <v>802</v>
      </c>
      <c r="BZ273" s="33" t="str">
        <f t="shared" si="1149"/>
        <v>0.00</v>
      </c>
      <c r="CA273" s="33">
        <f t="shared" si="1619"/>
        <v>-1.5</v>
      </c>
      <c r="CB273" s="33">
        <f t="shared" si="1620"/>
        <v>30.509999999999977</v>
      </c>
      <c r="CC273" s="58">
        <f t="shared" si="1621"/>
        <v>4.563949139865367E-2</v>
      </c>
      <c r="CD273" s="32" t="str">
        <f t="shared" si="1453"/>
        <v>0.00</v>
      </c>
      <c r="CE273" s="33">
        <f t="shared" si="1622"/>
        <v>-1.5</v>
      </c>
      <c r="CF273" s="33">
        <f t="shared" si="1623"/>
        <v>22.50999999999997</v>
      </c>
      <c r="CG273" s="33" t="str">
        <f t="shared" si="1278"/>
        <v>0.00</v>
      </c>
      <c r="CH273" s="33">
        <f t="shared" si="1624"/>
        <v>-1.5</v>
      </c>
      <c r="CI273" s="33">
        <f t="shared" si="1625"/>
        <v>23.979399999999977</v>
      </c>
      <c r="CJ273" s="33">
        <f t="shared" si="1626"/>
        <v>-1.5</v>
      </c>
      <c r="CK273" s="33">
        <f t="shared" si="1627"/>
        <v>-2.5</v>
      </c>
      <c r="CL273" s="33">
        <f t="shared" si="1628"/>
        <v>-2.5</v>
      </c>
      <c r="CM273" s="33">
        <f t="shared" si="1629"/>
        <v>-1.5</v>
      </c>
      <c r="CN273" s="33"/>
      <c r="CO273" s="33"/>
      <c r="CP273" s="58">
        <f t="shared" si="1630"/>
        <v>3.5870456245325318E-2</v>
      </c>
    </row>
    <row r="274" spans="1:94" x14ac:dyDescent="0.2">
      <c r="A274" s="30">
        <v>46270</v>
      </c>
      <c r="B274" s="32" t="s">
        <v>67</v>
      </c>
      <c r="C274" s="32" t="s">
        <v>803</v>
      </c>
      <c r="D274" s="32" t="s">
        <v>65</v>
      </c>
      <c r="E274" s="32">
        <v>3.2</v>
      </c>
      <c r="F274" s="33" t="s">
        <v>59</v>
      </c>
      <c r="G274" s="33" t="s">
        <v>60</v>
      </c>
      <c r="H274" s="32" t="s">
        <v>69</v>
      </c>
      <c r="I274" s="32">
        <v>7</v>
      </c>
      <c r="J274" s="32">
        <v>1</v>
      </c>
      <c r="K274" s="39" t="s">
        <v>701</v>
      </c>
      <c r="L274" s="33">
        <v>1</v>
      </c>
      <c r="M274" s="35" t="s">
        <v>804</v>
      </c>
      <c r="N274" s="32" t="s">
        <v>4</v>
      </c>
      <c r="R274" s="33">
        <v>4</v>
      </c>
      <c r="S274" s="32">
        <v>1</v>
      </c>
      <c r="T274" s="33">
        <f t="shared" si="1398"/>
        <v>4</v>
      </c>
      <c r="U274" s="33">
        <f t="shared" ref="U274:U275" si="1661">-$L274+T274</f>
        <v>3</v>
      </c>
      <c r="V274" s="25">
        <f t="shared" ref="V274:V275" si="1662">V273+U274</f>
        <v>39.329999999999949</v>
      </c>
      <c r="W274" s="25">
        <f t="shared" ref="W274:W275" si="1663">L274+W273</f>
        <v>669.5</v>
      </c>
      <c r="X274" s="36">
        <f t="shared" ref="X274:X275" si="1664">SUM(V274/W274)</f>
        <v>5.8745332337565272E-2</v>
      </c>
      <c r="Y274" s="26">
        <f t="shared" ref="Y274:Y275" si="1665">V274/100</f>
        <v>0.39329999999999948</v>
      </c>
      <c r="Z274" s="27">
        <f t="shared" ref="Z274:Z275" si="1666">V274*100</f>
        <v>3932.999999999995</v>
      </c>
      <c r="AA274" s="32" t="s">
        <v>63</v>
      </c>
      <c r="AE274" s="33">
        <f t="shared" si="1559"/>
        <v>4</v>
      </c>
      <c r="AH274" s="33">
        <v>4</v>
      </c>
      <c r="AR274" s="32" t="s">
        <v>48</v>
      </c>
      <c r="BG274" s="33">
        <f t="shared" si="1653"/>
        <v>3</v>
      </c>
      <c r="BH274" s="33">
        <f t="shared" si="1654"/>
        <v>3.7600000000000002</v>
      </c>
      <c r="BK274" s="33">
        <v>4</v>
      </c>
      <c r="BM274" s="32">
        <v>156</v>
      </c>
      <c r="BN274" s="32">
        <v>67</v>
      </c>
      <c r="BO274" s="44">
        <f t="shared" ref="BO274:BO278" si="1667">BN274/BM274</f>
        <v>0.42948717948717946</v>
      </c>
      <c r="BP274" s="33">
        <f t="shared" ref="BP274:BP278" si="1668">L274*R274</f>
        <v>4</v>
      </c>
      <c r="BT274" s="32" t="s">
        <v>809</v>
      </c>
      <c r="BU274" s="32" t="s">
        <v>246</v>
      </c>
      <c r="BV274" s="32" t="s">
        <v>737</v>
      </c>
      <c r="BZ274" s="33">
        <f t="shared" si="1149"/>
        <v>4</v>
      </c>
      <c r="CA274" s="33">
        <f t="shared" ref="CA274:CA278" si="1669">-$L274+BZ274</f>
        <v>3</v>
      </c>
      <c r="CB274" s="33">
        <f t="shared" ref="CB274:CB278" si="1670">CB273+CA274</f>
        <v>33.509999999999977</v>
      </c>
      <c r="CC274" s="58">
        <f t="shared" ref="CC274:CC278" si="1671">CB274/W274</f>
        <v>5.0052277819268076E-2</v>
      </c>
      <c r="CD274" s="32">
        <f t="shared" si="1453"/>
        <v>3.76</v>
      </c>
      <c r="CE274" s="33">
        <f t="shared" ref="CE274:CE278" si="1672">-$L274+CD274</f>
        <v>2.76</v>
      </c>
      <c r="CF274" s="33">
        <f t="shared" ref="CF274:CF278" si="1673">CF273+CE274</f>
        <v>25.269999999999968</v>
      </c>
      <c r="CG274" s="33">
        <f t="shared" si="1278"/>
        <v>3.76</v>
      </c>
      <c r="CH274" s="33">
        <f t="shared" ref="CH274:CH278" si="1674">CM274</f>
        <v>2.6916000000000002</v>
      </c>
      <c r="CI274" s="33">
        <f t="shared" ref="CI274:CI278" si="1675">CI273+CH274</f>
        <v>26.670999999999978</v>
      </c>
      <c r="CJ274" s="33">
        <f t="shared" ref="CJ274:CJ282" si="1676">IF(AA274="W",
   L274*(AH274-1),
   -L274
)</f>
        <v>3</v>
      </c>
      <c r="CK274" s="33">
        <f t="shared" si="1627"/>
        <v>3.855</v>
      </c>
      <c r="CL274" s="33">
        <f t="shared" ref="CL274:CL282" si="1677">IF(CK274&gt;0, CK274*0.92, CK274)</f>
        <v>3.5466000000000002</v>
      </c>
      <c r="CM274" s="33">
        <f t="shared" ref="CM274:CM282" si="1678">IF(
  CK274&gt;0,
  IF(
    AA274="W",
    CJ274 - (CK274 - CL274),
    CJ274
  ),
  CJ274
)</f>
        <v>2.6916000000000002</v>
      </c>
      <c r="CN274" s="33"/>
      <c r="CO274" s="33"/>
      <c r="CP274" s="58">
        <f t="shared" ref="CP274:CP283" si="1679">CI274/W274</f>
        <v>3.983719193427928E-2</v>
      </c>
    </row>
    <row r="275" spans="1:94" x14ac:dyDescent="0.2">
      <c r="A275" s="30">
        <v>46270</v>
      </c>
      <c r="B275" s="32" t="s">
        <v>67</v>
      </c>
      <c r="C275" s="32" t="s">
        <v>803</v>
      </c>
      <c r="D275" s="32" t="s">
        <v>65</v>
      </c>
      <c r="E275" s="32">
        <v>3.2</v>
      </c>
      <c r="F275" s="33" t="s">
        <v>59</v>
      </c>
      <c r="G275" s="33" t="s">
        <v>60</v>
      </c>
      <c r="H275" s="32" t="s">
        <v>69</v>
      </c>
      <c r="I275" s="32">
        <v>7</v>
      </c>
      <c r="J275" s="32">
        <v>1</v>
      </c>
      <c r="K275" s="39" t="s">
        <v>701</v>
      </c>
      <c r="L275" s="33">
        <v>1.5</v>
      </c>
      <c r="M275" s="35" t="s">
        <v>804</v>
      </c>
      <c r="N275" s="32" t="s">
        <v>5</v>
      </c>
      <c r="R275" s="33">
        <v>1.7</v>
      </c>
      <c r="S275" s="32">
        <v>1</v>
      </c>
      <c r="T275" s="33">
        <f t="shared" si="1398"/>
        <v>2.5499999999999998</v>
      </c>
      <c r="U275" s="33">
        <f t="shared" si="1661"/>
        <v>1.0499999999999998</v>
      </c>
      <c r="V275" s="25">
        <f t="shared" si="1662"/>
        <v>40.379999999999946</v>
      </c>
      <c r="W275" s="25">
        <f t="shared" si="1663"/>
        <v>671</v>
      </c>
      <c r="X275" s="36">
        <f t="shared" si="1664"/>
        <v>6.0178837555886655E-2</v>
      </c>
      <c r="Y275" s="26">
        <f t="shared" si="1665"/>
        <v>0.40379999999999944</v>
      </c>
      <c r="Z275" s="27">
        <f t="shared" si="1666"/>
        <v>4037.9999999999945</v>
      </c>
      <c r="AA275" s="32" t="s">
        <v>63</v>
      </c>
      <c r="AE275" s="33">
        <f t="shared" si="1559"/>
        <v>1.7</v>
      </c>
      <c r="AH275" s="33">
        <v>1.57</v>
      </c>
      <c r="AR275" s="32" t="s">
        <v>57</v>
      </c>
      <c r="AS275" s="33">
        <v>1.7</v>
      </c>
      <c r="BG275" s="33">
        <f t="shared" ref="BG275:BG282" si="1680">((AH275*(L275))-(L275))</f>
        <v>0.85499999999999998</v>
      </c>
      <c r="BH275" s="33">
        <f t="shared" ref="BH275:BH282" si="1681">0.92*(AH275-1)+1</f>
        <v>1.5244</v>
      </c>
      <c r="BK275" s="33">
        <v>1.4</v>
      </c>
      <c r="BM275" s="32">
        <v>156</v>
      </c>
      <c r="BN275" s="32">
        <v>68</v>
      </c>
      <c r="BO275" s="44">
        <f t="shared" si="1667"/>
        <v>0.4358974358974359</v>
      </c>
      <c r="BP275" s="33">
        <f t="shared" si="1668"/>
        <v>2.5499999999999998</v>
      </c>
      <c r="BT275" s="32" t="s">
        <v>809</v>
      </c>
      <c r="BU275" s="32" t="s">
        <v>246</v>
      </c>
      <c r="BV275" s="32" t="s">
        <v>737</v>
      </c>
      <c r="BZ275" s="33">
        <f t="shared" si="1149"/>
        <v>2.1</v>
      </c>
      <c r="CA275" s="33">
        <f t="shared" si="1669"/>
        <v>0.60000000000000009</v>
      </c>
      <c r="CB275" s="33">
        <f t="shared" si="1670"/>
        <v>34.109999999999978</v>
      </c>
      <c r="CC275" s="58">
        <f t="shared" si="1671"/>
        <v>5.0834575260804739E-2</v>
      </c>
      <c r="CD275" s="32">
        <f t="shared" si="1453"/>
        <v>2.29</v>
      </c>
      <c r="CE275" s="33">
        <f t="shared" si="1672"/>
        <v>0.79</v>
      </c>
      <c r="CF275" s="33">
        <f t="shared" si="1673"/>
        <v>26.059999999999967</v>
      </c>
      <c r="CG275" s="33">
        <f t="shared" si="1278"/>
        <v>2.29</v>
      </c>
      <c r="CH275" s="33">
        <f t="shared" si="1674"/>
        <v>0.54660000000000031</v>
      </c>
      <c r="CI275" s="33">
        <f t="shared" si="1675"/>
        <v>27.21759999999998</v>
      </c>
      <c r="CJ275" s="33">
        <f t="shared" si="1676"/>
        <v>0.85500000000000009</v>
      </c>
      <c r="CK275" s="33">
        <f t="shared" si="1627"/>
        <v>3.855</v>
      </c>
      <c r="CL275" s="33">
        <f t="shared" si="1677"/>
        <v>3.5466000000000002</v>
      </c>
      <c r="CM275" s="33">
        <f t="shared" si="1678"/>
        <v>0.54660000000000031</v>
      </c>
      <c r="CN275" s="33"/>
      <c r="CO275" s="33"/>
      <c r="CP275" s="58">
        <f t="shared" si="1679"/>
        <v>4.0562742175856897E-2</v>
      </c>
    </row>
    <row r="276" spans="1:94" x14ac:dyDescent="0.2">
      <c r="A276" s="30">
        <v>46270</v>
      </c>
      <c r="B276" s="32" t="s">
        <v>67</v>
      </c>
      <c r="C276" s="32" t="s">
        <v>805</v>
      </c>
      <c r="D276" s="32" t="s">
        <v>65</v>
      </c>
      <c r="E276" s="32">
        <v>3.55</v>
      </c>
      <c r="F276" s="33" t="s">
        <v>59</v>
      </c>
      <c r="G276" s="33" t="s">
        <v>60</v>
      </c>
      <c r="H276" s="32" t="s">
        <v>69</v>
      </c>
      <c r="I276" s="32">
        <v>8</v>
      </c>
      <c r="J276" s="32">
        <v>2</v>
      </c>
      <c r="K276" s="32" t="s">
        <v>806</v>
      </c>
      <c r="L276" s="33">
        <v>1</v>
      </c>
      <c r="M276" s="35" t="s">
        <v>807</v>
      </c>
      <c r="N276" s="32" t="s">
        <v>4</v>
      </c>
      <c r="R276" s="33">
        <v>11</v>
      </c>
      <c r="S276" s="32" t="s">
        <v>62</v>
      </c>
      <c r="T276" s="33" t="str">
        <f t="shared" si="1398"/>
        <v>0.00</v>
      </c>
      <c r="U276" s="33">
        <f t="shared" ref="U276:U277" si="1682">-$L276+T276</f>
        <v>-1</v>
      </c>
      <c r="V276" s="25">
        <f t="shared" ref="V276:V277" si="1683">V275+U276</f>
        <v>39.379999999999946</v>
      </c>
      <c r="W276" s="25">
        <f t="shared" ref="W276:W277" si="1684">L276+W275</f>
        <v>672</v>
      </c>
      <c r="X276" s="36">
        <f t="shared" ref="X276:X277" si="1685">SUM(V276/W276)</f>
        <v>5.8601190476190397E-2</v>
      </c>
      <c r="Y276" s="26">
        <f t="shared" ref="Y276:Y277" si="1686">V276/100</f>
        <v>0.39379999999999948</v>
      </c>
      <c r="Z276" s="27">
        <f t="shared" ref="Z276:Z277" si="1687">V276*100</f>
        <v>3937.9999999999945</v>
      </c>
      <c r="AA276" s="32" t="s">
        <v>61</v>
      </c>
      <c r="AE276" s="33">
        <f t="shared" si="1559"/>
        <v>11</v>
      </c>
      <c r="AH276" s="33">
        <v>11</v>
      </c>
      <c r="AR276" s="32" t="s">
        <v>57</v>
      </c>
      <c r="AS276" s="33">
        <v>11</v>
      </c>
      <c r="BG276" s="33">
        <f t="shared" si="1680"/>
        <v>10</v>
      </c>
      <c r="BH276" s="33">
        <f t="shared" si="1681"/>
        <v>10.200000000000001</v>
      </c>
      <c r="BK276" s="33">
        <v>10.1</v>
      </c>
      <c r="BM276" s="32">
        <v>157</v>
      </c>
      <c r="BN276" s="32">
        <v>68</v>
      </c>
      <c r="BO276" s="44">
        <f t="shared" si="1667"/>
        <v>0.43312101910828027</v>
      </c>
      <c r="BP276" s="33">
        <f t="shared" si="1668"/>
        <v>11</v>
      </c>
      <c r="BT276" s="32" t="s">
        <v>810</v>
      </c>
      <c r="BU276" s="32" t="s">
        <v>246</v>
      </c>
      <c r="BV276" s="32" t="s">
        <v>725</v>
      </c>
      <c r="BZ276" s="33" t="str">
        <f t="shared" si="1149"/>
        <v>0.00</v>
      </c>
      <c r="CA276" s="33">
        <f t="shared" si="1669"/>
        <v>-1</v>
      </c>
      <c r="CB276" s="33">
        <f t="shared" si="1670"/>
        <v>33.109999999999978</v>
      </c>
      <c r="CC276" s="58">
        <f t="shared" si="1671"/>
        <v>4.9270833333333298E-2</v>
      </c>
      <c r="CD276" s="32" t="str">
        <f t="shared" si="1453"/>
        <v>0.00</v>
      </c>
      <c r="CE276" s="33">
        <f t="shared" si="1672"/>
        <v>-1</v>
      </c>
      <c r="CF276" s="33">
        <f t="shared" si="1673"/>
        <v>25.059999999999967</v>
      </c>
      <c r="CG276" s="33" t="str">
        <f t="shared" si="1278"/>
        <v>0.00</v>
      </c>
      <c r="CH276" s="33">
        <f t="shared" si="1674"/>
        <v>-1</v>
      </c>
      <c r="CI276" s="33">
        <f t="shared" si="1675"/>
        <v>26.21759999999998</v>
      </c>
      <c r="CJ276" s="33">
        <f t="shared" si="1676"/>
        <v>-1</v>
      </c>
      <c r="CK276" s="33">
        <f t="shared" si="1627"/>
        <v>-2.5</v>
      </c>
      <c r="CL276" s="33">
        <f t="shared" si="1677"/>
        <v>-2.5</v>
      </c>
      <c r="CM276" s="33">
        <f t="shared" si="1678"/>
        <v>-1</v>
      </c>
      <c r="CN276" s="33"/>
      <c r="CO276" s="33"/>
      <c r="CP276" s="58">
        <f t="shared" si="1679"/>
        <v>3.9014285714285682E-2</v>
      </c>
    </row>
    <row r="277" spans="1:94" x14ac:dyDescent="0.2">
      <c r="A277" s="30">
        <v>46270</v>
      </c>
      <c r="B277" s="32" t="s">
        <v>67</v>
      </c>
      <c r="C277" s="32" t="s">
        <v>805</v>
      </c>
      <c r="D277" s="32" t="s">
        <v>65</v>
      </c>
      <c r="E277" s="32">
        <v>3.55</v>
      </c>
      <c r="F277" s="33" t="s">
        <v>59</v>
      </c>
      <c r="G277" s="33" t="s">
        <v>60</v>
      </c>
      <c r="H277" s="32" t="s">
        <v>69</v>
      </c>
      <c r="I277" s="32">
        <v>8</v>
      </c>
      <c r="J277" s="32">
        <v>2</v>
      </c>
      <c r="K277" s="32" t="s">
        <v>806</v>
      </c>
      <c r="L277" s="33">
        <v>1.5</v>
      </c>
      <c r="M277" s="35" t="s">
        <v>807</v>
      </c>
      <c r="N277" s="32" t="s">
        <v>5</v>
      </c>
      <c r="R277" s="33">
        <v>2.9</v>
      </c>
      <c r="S277" s="32" t="s">
        <v>62</v>
      </c>
      <c r="T277" s="33" t="str">
        <f t="shared" si="1398"/>
        <v>0.00</v>
      </c>
      <c r="U277" s="33">
        <f t="shared" si="1682"/>
        <v>-1.5</v>
      </c>
      <c r="V277" s="25">
        <f t="shared" si="1683"/>
        <v>37.879999999999946</v>
      </c>
      <c r="W277" s="25">
        <f t="shared" si="1684"/>
        <v>673.5</v>
      </c>
      <c r="X277" s="36">
        <f t="shared" si="1685"/>
        <v>5.6243504083147655E-2</v>
      </c>
      <c r="Y277" s="26">
        <f t="shared" si="1686"/>
        <v>0.37879999999999947</v>
      </c>
      <c r="Z277" s="27">
        <f t="shared" si="1687"/>
        <v>3787.9999999999945</v>
      </c>
      <c r="AA277" s="32" t="s">
        <v>61</v>
      </c>
      <c r="AE277" s="33">
        <f t="shared" si="1559"/>
        <v>2.9</v>
      </c>
      <c r="AH277" s="33">
        <v>2.81</v>
      </c>
      <c r="AR277" s="32" t="s">
        <v>57</v>
      </c>
      <c r="AS277" s="33">
        <v>2.9</v>
      </c>
      <c r="BG277" s="33">
        <f t="shared" si="1680"/>
        <v>2.7149999999999999</v>
      </c>
      <c r="BH277" s="33">
        <f t="shared" si="1681"/>
        <v>2.6652</v>
      </c>
      <c r="BK277" s="33">
        <v>2.2999999999999998</v>
      </c>
      <c r="BM277" s="32">
        <v>157</v>
      </c>
      <c r="BN277" s="32">
        <v>68</v>
      </c>
      <c r="BO277" s="44">
        <f t="shared" si="1667"/>
        <v>0.43312101910828027</v>
      </c>
      <c r="BP277" s="33">
        <f t="shared" si="1668"/>
        <v>4.3499999999999996</v>
      </c>
      <c r="BT277" s="32" t="s">
        <v>810</v>
      </c>
      <c r="BU277" s="32" t="s">
        <v>246</v>
      </c>
      <c r="BV277" s="32" t="s">
        <v>725</v>
      </c>
      <c r="BZ277" s="33" t="str">
        <f t="shared" si="1149"/>
        <v>0.00</v>
      </c>
      <c r="CA277" s="33">
        <f t="shared" si="1669"/>
        <v>-1.5</v>
      </c>
      <c r="CB277" s="33">
        <f t="shared" si="1670"/>
        <v>31.609999999999978</v>
      </c>
      <c r="CC277" s="58">
        <f t="shared" si="1671"/>
        <v>4.693392724573122E-2</v>
      </c>
      <c r="CD277" s="32" t="str">
        <f t="shared" si="1453"/>
        <v>0.00</v>
      </c>
      <c r="CE277" s="33">
        <f t="shared" si="1672"/>
        <v>-1.5</v>
      </c>
      <c r="CF277" s="33">
        <f t="shared" si="1673"/>
        <v>23.559999999999967</v>
      </c>
      <c r="CG277" s="33" t="str">
        <f t="shared" si="1278"/>
        <v>0.00</v>
      </c>
      <c r="CH277" s="33">
        <f t="shared" si="1674"/>
        <v>-1.5</v>
      </c>
      <c r="CI277" s="33">
        <f t="shared" si="1675"/>
        <v>24.71759999999998</v>
      </c>
      <c r="CJ277" s="33">
        <f t="shared" si="1676"/>
        <v>-1.5</v>
      </c>
      <c r="CK277" s="33">
        <f t="shared" si="1627"/>
        <v>-2.5</v>
      </c>
      <c r="CL277" s="33">
        <f t="shared" si="1677"/>
        <v>-2.5</v>
      </c>
      <c r="CM277" s="33">
        <f t="shared" si="1678"/>
        <v>-1.5</v>
      </c>
      <c r="CN277" s="33"/>
      <c r="CO277" s="33"/>
      <c r="CP277" s="58">
        <f t="shared" si="1679"/>
        <v>3.6700222717149192E-2</v>
      </c>
    </row>
    <row r="278" spans="1:94" x14ac:dyDescent="0.2">
      <c r="A278" s="30">
        <v>46270</v>
      </c>
      <c r="B278" s="32" t="s">
        <v>67</v>
      </c>
      <c r="C278" s="32" t="s">
        <v>444</v>
      </c>
      <c r="D278" s="32" t="s">
        <v>65</v>
      </c>
      <c r="E278" s="32">
        <v>4.3499999999999996</v>
      </c>
      <c r="F278" s="33" t="s">
        <v>59</v>
      </c>
      <c r="G278" s="33" t="s">
        <v>60</v>
      </c>
      <c r="H278" s="32" t="s">
        <v>69</v>
      </c>
      <c r="I278" s="32">
        <v>9</v>
      </c>
      <c r="J278" s="32">
        <v>2</v>
      </c>
      <c r="K278" s="39" t="s">
        <v>106</v>
      </c>
      <c r="L278" s="33">
        <v>2.5</v>
      </c>
      <c r="M278" s="35" t="s">
        <v>808</v>
      </c>
      <c r="N278" s="32" t="s">
        <v>4</v>
      </c>
      <c r="R278" s="33">
        <v>2.9</v>
      </c>
      <c r="S278" s="32">
        <v>1</v>
      </c>
      <c r="T278" s="33">
        <f t="shared" si="1398"/>
        <v>7.25</v>
      </c>
      <c r="U278" s="33">
        <f t="shared" ref="U278" si="1688">-$L278+T278</f>
        <v>4.75</v>
      </c>
      <c r="V278" s="25">
        <f t="shared" ref="V278" si="1689">V277+U278</f>
        <v>42.629999999999946</v>
      </c>
      <c r="W278" s="25">
        <f t="shared" ref="W278" si="1690">L278+W277</f>
        <v>676</v>
      </c>
      <c r="X278" s="36">
        <f t="shared" ref="X278" si="1691">SUM(V278/W278)</f>
        <v>6.3062130177514719E-2</v>
      </c>
      <c r="Y278" s="26">
        <f t="shared" ref="Y278" si="1692">V278/100</f>
        <v>0.42629999999999946</v>
      </c>
      <c r="Z278" s="27">
        <f t="shared" ref="Z278" si="1693">V278*100</f>
        <v>4262.9999999999945</v>
      </c>
      <c r="AA278" s="32" t="s">
        <v>63</v>
      </c>
      <c r="AE278" s="33">
        <f t="shared" si="1559"/>
        <v>2.9</v>
      </c>
      <c r="AH278" s="33">
        <v>2.71</v>
      </c>
      <c r="AR278" s="32" t="s">
        <v>48</v>
      </c>
      <c r="BG278" s="33">
        <f t="shared" si="1680"/>
        <v>4.2750000000000004</v>
      </c>
      <c r="BH278" s="33">
        <f t="shared" si="1681"/>
        <v>2.5731999999999999</v>
      </c>
      <c r="BK278" s="33">
        <v>2.9</v>
      </c>
      <c r="BM278" s="32">
        <v>158</v>
      </c>
      <c r="BN278" s="32">
        <v>69</v>
      </c>
      <c r="BO278" s="44">
        <f t="shared" si="1667"/>
        <v>0.43670886075949367</v>
      </c>
      <c r="BP278" s="33">
        <f t="shared" si="1668"/>
        <v>7.25</v>
      </c>
      <c r="BT278" s="32" t="s">
        <v>277</v>
      </c>
      <c r="BU278" s="32" t="s">
        <v>246</v>
      </c>
      <c r="BV278" s="32" t="s">
        <v>734</v>
      </c>
      <c r="BZ278" s="33">
        <f t="shared" si="1149"/>
        <v>7.25</v>
      </c>
      <c r="CA278" s="33">
        <f t="shared" si="1669"/>
        <v>4.75</v>
      </c>
      <c r="CB278" s="33">
        <f t="shared" si="1670"/>
        <v>36.359999999999978</v>
      </c>
      <c r="CC278" s="58">
        <f t="shared" si="1671"/>
        <v>5.378698224852068E-2</v>
      </c>
      <c r="CD278" s="32">
        <f t="shared" si="1453"/>
        <v>6.43</v>
      </c>
      <c r="CE278" s="33">
        <f t="shared" si="1672"/>
        <v>3.9299999999999997</v>
      </c>
      <c r="CF278" s="33">
        <f t="shared" si="1673"/>
        <v>27.489999999999966</v>
      </c>
      <c r="CG278" s="33">
        <f t="shared" si="1278"/>
        <v>6.43</v>
      </c>
      <c r="CH278" s="33">
        <f t="shared" si="1674"/>
        <v>3.9330000000000007</v>
      </c>
      <c r="CI278" s="33">
        <f t="shared" si="1675"/>
        <v>28.650599999999979</v>
      </c>
      <c r="CJ278" s="33">
        <f t="shared" si="1676"/>
        <v>4.2750000000000004</v>
      </c>
      <c r="CK278" s="33">
        <f t="shared" si="1627"/>
        <v>4.2750000000000004</v>
      </c>
      <c r="CL278" s="33">
        <f t="shared" si="1677"/>
        <v>3.9330000000000007</v>
      </c>
      <c r="CM278" s="33">
        <f t="shared" si="1678"/>
        <v>3.9330000000000007</v>
      </c>
      <c r="CN278" s="33"/>
      <c r="CO278" s="33"/>
      <c r="CP278" s="58">
        <f t="shared" si="1679"/>
        <v>4.2382544378698192E-2</v>
      </c>
    </row>
    <row r="279" spans="1:94" x14ac:dyDescent="0.2">
      <c r="A279" s="30">
        <v>46277</v>
      </c>
      <c r="B279" s="32" t="s">
        <v>67</v>
      </c>
      <c r="C279" s="32" t="s">
        <v>811</v>
      </c>
      <c r="D279" s="32" t="s">
        <v>65</v>
      </c>
      <c r="E279" s="32">
        <v>2.5</v>
      </c>
      <c r="F279" s="33" t="s">
        <v>59</v>
      </c>
      <c r="G279" s="33" t="s">
        <v>60</v>
      </c>
      <c r="H279" s="32" t="s">
        <v>73</v>
      </c>
      <c r="I279" s="32">
        <v>6</v>
      </c>
      <c r="J279" s="32">
        <v>9</v>
      </c>
      <c r="K279" s="41" t="s">
        <v>812</v>
      </c>
      <c r="L279" s="33">
        <v>2</v>
      </c>
      <c r="M279" s="35" t="s">
        <v>813</v>
      </c>
      <c r="N279" s="32" t="s">
        <v>4</v>
      </c>
      <c r="R279" s="33">
        <v>4.5999999999999996</v>
      </c>
      <c r="S279" s="32">
        <v>4</v>
      </c>
      <c r="T279" s="33" t="str">
        <f t="shared" si="1398"/>
        <v>0.00</v>
      </c>
      <c r="U279" s="33">
        <f t="shared" ref="U279:U280" si="1694">-$L279+T279</f>
        <v>-2</v>
      </c>
      <c r="V279" s="25">
        <f t="shared" ref="V279:V280" si="1695">V278+U279</f>
        <v>40.629999999999946</v>
      </c>
      <c r="W279" s="25">
        <f t="shared" ref="W279:W280" si="1696">L279+W278</f>
        <v>678</v>
      </c>
      <c r="X279" s="36">
        <f t="shared" ref="X279:X280" si="1697">SUM(V279/W279)</f>
        <v>5.9926253687315557E-2</v>
      </c>
      <c r="Y279" s="26">
        <f t="shared" ref="Y279:Y280" si="1698">V279/100</f>
        <v>0.40629999999999944</v>
      </c>
      <c r="Z279" s="27">
        <f t="shared" ref="Z279:Z280" si="1699">V279*100</f>
        <v>4062.9999999999945</v>
      </c>
      <c r="AA279" s="32" t="s">
        <v>61</v>
      </c>
      <c r="AE279" s="33">
        <f t="shared" si="1559"/>
        <v>4.66</v>
      </c>
      <c r="AH279" s="33">
        <v>4.66</v>
      </c>
      <c r="AR279" s="32" t="s">
        <v>48</v>
      </c>
      <c r="BG279" s="33">
        <f t="shared" si="1680"/>
        <v>7.32</v>
      </c>
      <c r="BH279" s="33">
        <f t="shared" si="1681"/>
        <v>4.3672000000000004</v>
      </c>
      <c r="BK279" s="33">
        <v>4.5999999999999996</v>
      </c>
      <c r="BM279" s="32">
        <v>159</v>
      </c>
      <c r="BN279" s="32">
        <v>69</v>
      </c>
      <c r="BO279" s="44">
        <f t="shared" ref="BO279:BO283" si="1700">BN279/BM279</f>
        <v>0.43396226415094341</v>
      </c>
      <c r="BP279" s="33">
        <f t="shared" ref="BP279:BP283" si="1701">L279*R279</f>
        <v>9.1999999999999993</v>
      </c>
      <c r="BT279" s="32" t="s">
        <v>820</v>
      </c>
      <c r="BU279" s="32" t="s">
        <v>243</v>
      </c>
      <c r="BV279" s="32" t="s">
        <v>737</v>
      </c>
      <c r="BZ279" s="33" t="str">
        <f t="shared" si="1149"/>
        <v>0.00</v>
      </c>
      <c r="CA279" s="33">
        <f t="shared" ref="CA279:CA283" si="1702">-$L279+BZ279</f>
        <v>-2</v>
      </c>
      <c r="CB279" s="33">
        <f t="shared" ref="CB279:CB283" si="1703">CB278+CA279</f>
        <v>34.359999999999978</v>
      </c>
      <c r="CC279" s="58">
        <f t="shared" ref="CC279:CC283" si="1704">CB279/W279</f>
        <v>5.0678466076696134E-2</v>
      </c>
      <c r="CD279" s="32" t="str">
        <f t="shared" si="1453"/>
        <v>0.00</v>
      </c>
      <c r="CE279" s="33">
        <f t="shared" ref="CE279:CE283" si="1705">-$L279+CD279</f>
        <v>-2</v>
      </c>
      <c r="CF279" s="33">
        <f t="shared" ref="CF279:CF283" si="1706">CF278+CE279</f>
        <v>25.489999999999966</v>
      </c>
      <c r="CG279" s="33" t="str">
        <f t="shared" si="1278"/>
        <v>0.00</v>
      </c>
      <c r="CH279" s="33">
        <f t="shared" ref="CH279:CH283" si="1707">CM279</f>
        <v>-2</v>
      </c>
      <c r="CI279" s="33">
        <f t="shared" ref="CI279:CI283" si="1708">CI278+CH279</f>
        <v>26.650599999999979</v>
      </c>
      <c r="CJ279" s="32">
        <f t="shared" si="1676"/>
        <v>-2</v>
      </c>
      <c r="CK279" s="32">
        <f t="shared" si="1627"/>
        <v>-5</v>
      </c>
      <c r="CL279" s="32">
        <f t="shared" si="1677"/>
        <v>-5</v>
      </c>
      <c r="CM279" s="32">
        <f t="shared" si="1678"/>
        <v>-2</v>
      </c>
      <c r="CP279" s="58">
        <f t="shared" si="1679"/>
        <v>3.9307669616519145E-2</v>
      </c>
    </row>
    <row r="280" spans="1:94" x14ac:dyDescent="0.2">
      <c r="A280" s="30">
        <v>46277</v>
      </c>
      <c r="B280" s="32" t="s">
        <v>67</v>
      </c>
      <c r="C280" s="32" t="s">
        <v>811</v>
      </c>
      <c r="D280" s="32" t="s">
        <v>65</v>
      </c>
      <c r="E280" s="32">
        <v>2.5</v>
      </c>
      <c r="F280" s="33" t="s">
        <v>59</v>
      </c>
      <c r="G280" s="33" t="s">
        <v>60</v>
      </c>
      <c r="H280" s="32" t="s">
        <v>73</v>
      </c>
      <c r="I280" s="32">
        <v>6</v>
      </c>
      <c r="J280" s="32">
        <v>9</v>
      </c>
      <c r="K280" s="41" t="s">
        <v>812</v>
      </c>
      <c r="L280" s="33">
        <v>3</v>
      </c>
      <c r="M280" s="35" t="s">
        <v>813</v>
      </c>
      <c r="N280" s="32" t="s">
        <v>5</v>
      </c>
      <c r="R280" s="33">
        <v>1.65</v>
      </c>
      <c r="S280" s="32">
        <v>4</v>
      </c>
      <c r="T280" s="33" t="str">
        <f t="shared" si="1398"/>
        <v>0.00</v>
      </c>
      <c r="U280" s="33">
        <f t="shared" si="1694"/>
        <v>-3</v>
      </c>
      <c r="V280" s="25">
        <f t="shared" si="1695"/>
        <v>37.629999999999946</v>
      </c>
      <c r="W280" s="25">
        <f t="shared" si="1696"/>
        <v>681</v>
      </c>
      <c r="X280" s="36">
        <f t="shared" si="1697"/>
        <v>5.5256975036710641E-2</v>
      </c>
      <c r="Y280" s="26">
        <f t="shared" si="1698"/>
        <v>0.37629999999999947</v>
      </c>
      <c r="Z280" s="27">
        <f t="shared" si="1699"/>
        <v>3762.9999999999945</v>
      </c>
      <c r="AA280" s="32" t="s">
        <v>61</v>
      </c>
      <c r="AE280" s="33">
        <f t="shared" si="1559"/>
        <v>1.7</v>
      </c>
      <c r="AH280" s="33">
        <v>1.57</v>
      </c>
      <c r="AR280" s="32" t="s">
        <v>57</v>
      </c>
      <c r="AS280" s="33">
        <v>1.65</v>
      </c>
      <c r="BG280" s="33">
        <f t="shared" si="1680"/>
        <v>1.71</v>
      </c>
      <c r="BH280" s="33">
        <f t="shared" si="1681"/>
        <v>1.5244</v>
      </c>
      <c r="BK280" s="33">
        <v>1.7</v>
      </c>
      <c r="BM280" s="32">
        <v>159</v>
      </c>
      <c r="BN280" s="32">
        <v>69</v>
      </c>
      <c r="BO280" s="44">
        <f t="shared" si="1700"/>
        <v>0.43396226415094341</v>
      </c>
      <c r="BP280" s="33">
        <f t="shared" si="1701"/>
        <v>4.9499999999999993</v>
      </c>
      <c r="BT280" s="32" t="s">
        <v>820</v>
      </c>
      <c r="BU280" s="32" t="s">
        <v>243</v>
      </c>
      <c r="BV280" s="32" t="s">
        <v>737</v>
      </c>
      <c r="BZ280" s="33" t="str">
        <f t="shared" si="1149"/>
        <v>0.00</v>
      </c>
      <c r="CA280" s="33">
        <f t="shared" si="1702"/>
        <v>-3</v>
      </c>
      <c r="CB280" s="33">
        <f t="shared" si="1703"/>
        <v>31.359999999999978</v>
      </c>
      <c r="CC280" s="58">
        <f t="shared" si="1704"/>
        <v>4.6049926578560905E-2</v>
      </c>
      <c r="CD280" s="32" t="str">
        <f t="shared" si="1453"/>
        <v>0.00</v>
      </c>
      <c r="CE280" s="33">
        <f t="shared" si="1705"/>
        <v>-3</v>
      </c>
      <c r="CF280" s="33">
        <f t="shared" si="1706"/>
        <v>22.489999999999966</v>
      </c>
      <c r="CG280" s="33" t="str">
        <f t="shared" si="1278"/>
        <v>0.00</v>
      </c>
      <c r="CH280" s="33">
        <f t="shared" si="1707"/>
        <v>-3</v>
      </c>
      <c r="CI280" s="33">
        <f t="shared" si="1708"/>
        <v>23.650599999999979</v>
      </c>
      <c r="CJ280" s="32">
        <f t="shared" si="1676"/>
        <v>-3</v>
      </c>
      <c r="CK280" s="32">
        <f t="shared" si="1627"/>
        <v>-5</v>
      </c>
      <c r="CL280" s="32">
        <f t="shared" si="1677"/>
        <v>-5</v>
      </c>
      <c r="CM280" s="32">
        <f t="shared" si="1678"/>
        <v>-3</v>
      </c>
      <c r="CP280" s="58">
        <f t="shared" si="1679"/>
        <v>3.4729221732745931E-2</v>
      </c>
    </row>
    <row r="281" spans="1:94" x14ac:dyDescent="0.2">
      <c r="A281" s="30">
        <v>46277</v>
      </c>
      <c r="B281" s="32" t="s">
        <v>67</v>
      </c>
      <c r="C281" s="32" t="s">
        <v>818</v>
      </c>
      <c r="D281" s="32" t="s">
        <v>65</v>
      </c>
      <c r="E281" s="32">
        <v>3.05</v>
      </c>
      <c r="F281" s="33" t="s">
        <v>59</v>
      </c>
      <c r="G281" s="33" t="s">
        <v>60</v>
      </c>
      <c r="H281" s="32" t="s">
        <v>70</v>
      </c>
      <c r="I281" s="32">
        <v>6</v>
      </c>
      <c r="J281" s="32">
        <v>8</v>
      </c>
      <c r="K281" s="41" t="s">
        <v>814</v>
      </c>
      <c r="L281" s="33">
        <v>2.5</v>
      </c>
      <c r="M281" s="35" t="s">
        <v>815</v>
      </c>
      <c r="N281" s="32" t="s">
        <v>4</v>
      </c>
      <c r="R281" s="33">
        <v>3.6</v>
      </c>
      <c r="S281" s="32">
        <v>4</v>
      </c>
      <c r="T281" s="33" t="str">
        <f t="shared" si="1398"/>
        <v>0.00</v>
      </c>
      <c r="U281" s="33">
        <f t="shared" ref="U281" si="1709">-$L281+T281</f>
        <v>-2.5</v>
      </c>
      <c r="V281" s="25">
        <f t="shared" ref="V281" si="1710">V280+U281</f>
        <v>35.129999999999946</v>
      </c>
      <c r="W281" s="25">
        <f t="shared" ref="W281" si="1711">L281+W280</f>
        <v>683.5</v>
      </c>
      <c r="X281" s="36">
        <f t="shared" ref="X281" si="1712">SUM(V281/W281)</f>
        <v>5.1397220190197435E-2</v>
      </c>
      <c r="Y281" s="26">
        <f t="shared" ref="Y281" si="1713">V281/100</f>
        <v>0.35129999999999945</v>
      </c>
      <c r="Z281" s="27">
        <f t="shared" ref="Z281" si="1714">V281*100</f>
        <v>3512.9999999999945</v>
      </c>
      <c r="AA281" s="32" t="s">
        <v>61</v>
      </c>
      <c r="AE281" s="33">
        <f t="shared" si="1559"/>
        <v>4</v>
      </c>
      <c r="AH281" s="33">
        <v>4</v>
      </c>
      <c r="AR281" s="32" t="s">
        <v>48</v>
      </c>
      <c r="BG281" s="33">
        <f t="shared" si="1680"/>
        <v>7.5</v>
      </c>
      <c r="BH281" s="33">
        <f t="shared" si="1681"/>
        <v>3.7600000000000002</v>
      </c>
      <c r="BK281" s="33">
        <v>3.6</v>
      </c>
      <c r="BM281" s="32">
        <v>160</v>
      </c>
      <c r="BN281" s="32">
        <v>69</v>
      </c>
      <c r="BO281" s="44">
        <f t="shared" si="1700"/>
        <v>0.43125000000000002</v>
      </c>
      <c r="BP281" s="33">
        <f t="shared" si="1701"/>
        <v>9</v>
      </c>
      <c r="BT281" s="32" t="s">
        <v>821</v>
      </c>
      <c r="BU281" s="32" t="s">
        <v>241</v>
      </c>
      <c r="BV281" s="32" t="s">
        <v>737</v>
      </c>
      <c r="BZ281" s="33" t="str">
        <f t="shared" si="1149"/>
        <v>0.00</v>
      </c>
      <c r="CA281" s="33">
        <f t="shared" si="1702"/>
        <v>-2.5</v>
      </c>
      <c r="CB281" s="33">
        <f t="shared" si="1703"/>
        <v>28.859999999999978</v>
      </c>
      <c r="CC281" s="58">
        <f t="shared" si="1704"/>
        <v>4.222384784198973E-2</v>
      </c>
      <c r="CD281" s="32" t="str">
        <f t="shared" si="1453"/>
        <v>0.00</v>
      </c>
      <c r="CE281" s="33">
        <f t="shared" si="1705"/>
        <v>-2.5</v>
      </c>
      <c r="CF281" s="33">
        <f t="shared" si="1706"/>
        <v>19.989999999999966</v>
      </c>
      <c r="CG281" s="33" t="str">
        <f t="shared" si="1278"/>
        <v>0.00</v>
      </c>
      <c r="CH281" s="33">
        <f t="shared" si="1707"/>
        <v>-2.5</v>
      </c>
      <c r="CI281" s="33">
        <f t="shared" si="1708"/>
        <v>21.150599999999979</v>
      </c>
      <c r="CJ281" s="32">
        <f t="shared" si="1676"/>
        <v>-2.5</v>
      </c>
      <c r="CK281" s="32">
        <f t="shared" si="1627"/>
        <v>-2.5</v>
      </c>
      <c r="CL281" s="32">
        <f t="shared" si="1677"/>
        <v>-2.5</v>
      </c>
      <c r="CM281" s="32">
        <f t="shared" si="1678"/>
        <v>-2.5</v>
      </c>
      <c r="CP281" s="58">
        <f t="shared" si="1679"/>
        <v>3.0944550109729303E-2</v>
      </c>
    </row>
    <row r="282" spans="1:94" x14ac:dyDescent="0.2">
      <c r="A282" s="30">
        <v>46277</v>
      </c>
      <c r="B282" s="32" t="s">
        <v>67</v>
      </c>
      <c r="C282" s="32" t="s">
        <v>819</v>
      </c>
      <c r="D282" s="32" t="s">
        <v>65</v>
      </c>
      <c r="E282" s="32">
        <v>4.32</v>
      </c>
      <c r="F282" s="33" t="s">
        <v>59</v>
      </c>
      <c r="G282" s="33" t="s">
        <v>60</v>
      </c>
      <c r="H282" s="32" t="s">
        <v>79</v>
      </c>
      <c r="I282" s="32">
        <v>7</v>
      </c>
      <c r="J282" s="32">
        <v>8</v>
      </c>
      <c r="K282" s="32" t="s">
        <v>816</v>
      </c>
      <c r="L282" s="33">
        <v>2</v>
      </c>
      <c r="M282" s="35" t="s">
        <v>817</v>
      </c>
      <c r="N282" s="32" t="s">
        <v>4</v>
      </c>
      <c r="R282" s="33">
        <v>4.8</v>
      </c>
      <c r="S282" s="32" t="s">
        <v>62</v>
      </c>
      <c r="T282" s="33" t="str">
        <f t="shared" si="1398"/>
        <v>0.00</v>
      </c>
      <c r="U282" s="33">
        <f t="shared" ref="U282:U283" si="1715">-$L282+T282</f>
        <v>-2</v>
      </c>
      <c r="V282" s="25">
        <f t="shared" ref="V282:V283" si="1716">V281+U282</f>
        <v>33.129999999999946</v>
      </c>
      <c r="W282" s="25">
        <f t="shared" ref="W282:W283" si="1717">L282+W281</f>
        <v>685.5</v>
      </c>
      <c r="X282" s="36">
        <f t="shared" ref="X282:X283" si="1718">SUM(V282/W282)</f>
        <v>4.8329686360320853E-2</v>
      </c>
      <c r="Y282" s="26">
        <f t="shared" ref="Y282:Y283" si="1719">V282/100</f>
        <v>0.33129999999999948</v>
      </c>
      <c r="Z282" s="27">
        <f t="shared" ref="Z282:Z283" si="1720">V282*100</f>
        <v>3312.9999999999945</v>
      </c>
      <c r="AA282" s="32" t="s">
        <v>61</v>
      </c>
      <c r="AE282" s="33">
        <f t="shared" si="1559"/>
        <v>6.85</v>
      </c>
      <c r="AH282" s="33">
        <v>6.85</v>
      </c>
      <c r="AR282" s="32" t="s">
        <v>57</v>
      </c>
      <c r="AS282" s="33">
        <v>4.8</v>
      </c>
      <c r="BG282" s="33">
        <f t="shared" si="1680"/>
        <v>11.7</v>
      </c>
      <c r="BH282" s="33">
        <f t="shared" si="1681"/>
        <v>6.3819999999999997</v>
      </c>
      <c r="BK282" s="33">
        <v>6.2</v>
      </c>
      <c r="BM282" s="32">
        <v>161</v>
      </c>
      <c r="BN282" s="32">
        <v>69</v>
      </c>
      <c r="BO282" s="44">
        <f t="shared" si="1700"/>
        <v>0.42857142857142855</v>
      </c>
      <c r="BP282" s="33">
        <f t="shared" si="1701"/>
        <v>9.6</v>
      </c>
      <c r="BT282" s="32" t="s">
        <v>822</v>
      </c>
      <c r="BU282" s="32" t="s">
        <v>241</v>
      </c>
      <c r="BV282" s="32" t="s">
        <v>797</v>
      </c>
      <c r="BZ282" s="33" t="str">
        <f t="shared" si="1149"/>
        <v>0.00</v>
      </c>
      <c r="CA282" s="33">
        <f t="shared" si="1702"/>
        <v>-2</v>
      </c>
      <c r="CB282" s="33">
        <f t="shared" si="1703"/>
        <v>26.859999999999978</v>
      </c>
      <c r="CC282" s="58">
        <f t="shared" si="1704"/>
        <v>3.9183078045222433E-2</v>
      </c>
      <c r="CD282" s="32" t="str">
        <f t="shared" si="1453"/>
        <v>0.00</v>
      </c>
      <c r="CE282" s="33">
        <f t="shared" si="1705"/>
        <v>-2</v>
      </c>
      <c r="CF282" s="33">
        <f t="shared" si="1706"/>
        <v>17.989999999999966</v>
      </c>
      <c r="CG282" s="33" t="str">
        <f t="shared" si="1278"/>
        <v>0.00</v>
      </c>
      <c r="CH282" s="33">
        <f t="shared" si="1707"/>
        <v>-2</v>
      </c>
      <c r="CI282" s="33">
        <f t="shared" si="1708"/>
        <v>19.150599999999979</v>
      </c>
      <c r="CJ282" s="32">
        <f t="shared" si="1676"/>
        <v>-2</v>
      </c>
      <c r="CK282" s="32">
        <f t="shared" si="1627"/>
        <v>-2</v>
      </c>
      <c r="CL282" s="32">
        <f t="shared" si="1677"/>
        <v>-2</v>
      </c>
      <c r="CM282" s="32">
        <f t="shared" si="1678"/>
        <v>-2</v>
      </c>
      <c r="CP282" s="58">
        <f t="shared" si="1679"/>
        <v>2.7936688548504712E-2</v>
      </c>
    </row>
    <row r="283" spans="1:94" x14ac:dyDescent="0.2">
      <c r="A283" s="30">
        <v>46277</v>
      </c>
      <c r="B283" s="32" t="s">
        <v>67</v>
      </c>
      <c r="C283" s="32" t="s">
        <v>819</v>
      </c>
      <c r="D283" s="32" t="s">
        <v>65</v>
      </c>
      <c r="E283" s="32">
        <v>4.32</v>
      </c>
      <c r="F283" s="33" t="s">
        <v>59</v>
      </c>
      <c r="G283" s="33" t="s">
        <v>60</v>
      </c>
      <c r="H283" s="32" t="s">
        <v>79</v>
      </c>
      <c r="I283" s="32">
        <v>7</v>
      </c>
      <c r="J283" s="32">
        <v>8</v>
      </c>
      <c r="K283" s="32" t="s">
        <v>816</v>
      </c>
      <c r="L283" s="33">
        <v>3</v>
      </c>
      <c r="M283" s="35" t="s">
        <v>817</v>
      </c>
      <c r="N283" s="32" t="s">
        <v>5</v>
      </c>
      <c r="R283" s="33">
        <v>1.75</v>
      </c>
      <c r="S283" s="32" t="s">
        <v>62</v>
      </c>
      <c r="T283" s="33" t="str">
        <f t="shared" si="1398"/>
        <v>0.00</v>
      </c>
      <c r="U283" s="33">
        <f t="shared" si="1715"/>
        <v>-3</v>
      </c>
      <c r="V283" s="25">
        <f t="shared" si="1716"/>
        <v>30.129999999999946</v>
      </c>
      <c r="W283" s="25">
        <f t="shared" si="1717"/>
        <v>688.5</v>
      </c>
      <c r="X283" s="36">
        <f t="shared" si="1718"/>
        <v>4.3761801016702899E-2</v>
      </c>
      <c r="Y283" s="26">
        <f t="shared" si="1719"/>
        <v>0.30129999999999946</v>
      </c>
      <c r="Z283" s="27">
        <f t="shared" si="1720"/>
        <v>3012.9999999999945</v>
      </c>
      <c r="AA283" s="32" t="s">
        <v>61</v>
      </c>
      <c r="AE283" s="33">
        <f t="shared" si="1559"/>
        <v>2.27</v>
      </c>
      <c r="AH283" s="33">
        <v>2.27</v>
      </c>
      <c r="AR283" s="32" t="s">
        <v>57</v>
      </c>
      <c r="AS283" s="33">
        <v>1.75</v>
      </c>
      <c r="BG283" s="33">
        <f t="shared" ref="BG283" si="1721">((AH283*(L283))-(L283))</f>
        <v>3.8100000000000005</v>
      </c>
      <c r="BH283" s="33">
        <f t="shared" ref="BH283" si="1722">0.92*(AH283-1)+1</f>
        <v>2.1684000000000001</v>
      </c>
      <c r="BK283" s="33">
        <v>2.2000000000000002</v>
      </c>
      <c r="BM283" s="32">
        <v>161</v>
      </c>
      <c r="BN283" s="32">
        <v>69</v>
      </c>
      <c r="BO283" s="44">
        <f t="shared" si="1700"/>
        <v>0.42857142857142855</v>
      </c>
      <c r="BP283" s="33">
        <f t="shared" si="1701"/>
        <v>5.25</v>
      </c>
      <c r="BT283" s="32" t="s">
        <v>822</v>
      </c>
      <c r="BU283" s="32" t="s">
        <v>241</v>
      </c>
      <c r="BV283" s="32" t="s">
        <v>797</v>
      </c>
      <c r="BZ283" s="33" t="str">
        <f t="shared" si="1149"/>
        <v>0.00</v>
      </c>
      <c r="CA283" s="33">
        <f t="shared" si="1702"/>
        <v>-3</v>
      </c>
      <c r="CB283" s="33">
        <f t="shared" si="1703"/>
        <v>23.859999999999978</v>
      </c>
      <c r="CC283" s="58">
        <f t="shared" si="1704"/>
        <v>3.4655047204066779E-2</v>
      </c>
      <c r="CD283" s="32" t="str">
        <f t="shared" si="1453"/>
        <v>0.00</v>
      </c>
      <c r="CE283" s="33">
        <f t="shared" si="1705"/>
        <v>-3</v>
      </c>
      <c r="CF283" s="33">
        <f t="shared" si="1706"/>
        <v>14.989999999999966</v>
      </c>
      <c r="CG283" s="33" t="str">
        <f t="shared" si="1278"/>
        <v>0.00</v>
      </c>
      <c r="CH283" s="33">
        <f t="shared" si="1707"/>
        <v>0</v>
      </c>
      <c r="CI283" s="33">
        <f t="shared" si="1708"/>
        <v>19.150599999999979</v>
      </c>
      <c r="CP283" s="58">
        <f t="shared" si="1679"/>
        <v>2.7814960058097284E-2</v>
      </c>
    </row>
    <row r="284" spans="1:94" x14ac:dyDescent="0.2">
      <c r="A284" s="30">
        <v>46283</v>
      </c>
      <c r="B284" s="32" t="s">
        <v>67</v>
      </c>
      <c r="C284" s="32" t="s">
        <v>827</v>
      </c>
      <c r="D284" s="32" t="s">
        <v>85</v>
      </c>
      <c r="E284" s="33">
        <v>4.3</v>
      </c>
      <c r="F284" s="33" t="s">
        <v>59</v>
      </c>
      <c r="G284" s="33" t="s">
        <v>60</v>
      </c>
      <c r="H284" s="32" t="s">
        <v>823</v>
      </c>
      <c r="I284" s="32">
        <v>8</v>
      </c>
      <c r="J284" s="32">
        <v>2</v>
      </c>
      <c r="K284" s="40" t="s">
        <v>824</v>
      </c>
      <c r="L284" s="33">
        <v>2.5</v>
      </c>
      <c r="M284" s="35" t="s">
        <v>825</v>
      </c>
      <c r="N284" s="32" t="s">
        <v>4</v>
      </c>
      <c r="R284" s="33">
        <v>4.1499999999999995</v>
      </c>
      <c r="S284" s="32">
        <v>2</v>
      </c>
      <c r="T284" s="33" t="str">
        <f t="shared" si="1398"/>
        <v>0.00</v>
      </c>
      <c r="U284" s="33">
        <f t="shared" ref="U284:U285" si="1723">-$L284+T284</f>
        <v>-2.5</v>
      </c>
      <c r="V284" s="25">
        <f t="shared" ref="V284:V285" si="1724">V283+U284</f>
        <v>27.629999999999946</v>
      </c>
      <c r="W284" s="25">
        <f t="shared" ref="W284:W285" si="1725">L284+W283</f>
        <v>691</v>
      </c>
      <c r="X284" s="36">
        <f t="shared" ref="X284:X285" si="1726">SUM(V284/W284)</f>
        <v>3.9985528219970978E-2</v>
      </c>
      <c r="Y284" s="26">
        <f t="shared" ref="Y284:Y285" si="1727">V284/100</f>
        <v>0.27629999999999943</v>
      </c>
      <c r="Z284" s="27">
        <f t="shared" ref="Z284:Z285" si="1728">V284*100</f>
        <v>2762.9999999999945</v>
      </c>
      <c r="AA284" s="32" t="s">
        <v>61</v>
      </c>
      <c r="AE284" s="33">
        <f t="shared" si="1559"/>
        <v>5</v>
      </c>
      <c r="AR284" s="32" t="s">
        <v>57</v>
      </c>
      <c r="AS284" s="33">
        <v>5</v>
      </c>
      <c r="BG284" s="33">
        <f t="shared" ref="BG284:BG285" si="1729">((AH284*(L284))-(L284))</f>
        <v>-2.5</v>
      </c>
      <c r="BH284" s="33">
        <f t="shared" ref="BH284:BH285" si="1730">0.92*(AH284-1)+1</f>
        <v>7.999999999999996E-2</v>
      </c>
      <c r="BK284" s="33">
        <v>3.9</v>
      </c>
      <c r="BM284" s="32">
        <v>162</v>
      </c>
      <c r="BN284" s="32">
        <v>69</v>
      </c>
      <c r="BO284" s="44">
        <f t="shared" ref="BO284:BO288" si="1731">BN284/BM284</f>
        <v>0.42592592592592593</v>
      </c>
      <c r="BP284" s="33">
        <f t="shared" ref="BP284:BP288" si="1732">L284*R284</f>
        <v>10.374999999999998</v>
      </c>
      <c r="BT284" s="32" t="s">
        <v>826</v>
      </c>
      <c r="BU284" s="32" t="s">
        <v>353</v>
      </c>
      <c r="BV284" s="32" t="s">
        <v>734</v>
      </c>
      <c r="BZ284" s="33" t="str">
        <f t="shared" si="1149"/>
        <v>0.00</v>
      </c>
      <c r="CA284" s="33">
        <f t="shared" ref="CA284:CA285" si="1733">-$L284+BZ284</f>
        <v>-2.5</v>
      </c>
      <c r="CB284" s="33">
        <f t="shared" ref="CB284:CB285" si="1734">CB283+CA284</f>
        <v>21.359999999999978</v>
      </c>
      <c r="CC284" s="58">
        <f t="shared" ref="CC284:CC285" si="1735">CB284/W284</f>
        <v>3.0911722141823413E-2</v>
      </c>
      <c r="CD284" s="32" t="str">
        <f t="shared" si="1453"/>
        <v>0.00</v>
      </c>
      <c r="CE284" s="33">
        <f t="shared" ref="CE284:CE285" si="1736">-$L284+CD284</f>
        <v>-2.5</v>
      </c>
      <c r="CF284" s="33">
        <f t="shared" ref="CF284:CF285" si="1737">CF283+CE284</f>
        <v>12.489999999999966</v>
      </c>
      <c r="CG284" s="33" t="str">
        <f t="shared" si="1278"/>
        <v>0.00</v>
      </c>
      <c r="CH284" s="33">
        <f t="shared" ref="CH284:CH285" si="1738">CM284</f>
        <v>0</v>
      </c>
      <c r="CI284" s="33">
        <f t="shared" ref="CI284:CI285" si="1739">CI283+CH284</f>
        <v>19.150599999999979</v>
      </c>
      <c r="CP284" s="58">
        <f t="shared" ref="CP284:CP285" si="1740">CI284/W284</f>
        <v>2.7714327062228625E-2</v>
      </c>
    </row>
    <row r="285" spans="1:94" x14ac:dyDescent="0.2">
      <c r="A285" s="30">
        <v>46283</v>
      </c>
      <c r="B285" s="32" t="s">
        <v>67</v>
      </c>
      <c r="C285" s="32" t="s">
        <v>827</v>
      </c>
      <c r="D285" s="32" t="s">
        <v>85</v>
      </c>
      <c r="E285" s="33">
        <v>4.3</v>
      </c>
      <c r="F285" s="33" t="s">
        <v>59</v>
      </c>
      <c r="G285" s="33" t="s">
        <v>60</v>
      </c>
      <c r="H285" s="32" t="s">
        <v>823</v>
      </c>
      <c r="I285" s="32">
        <v>8</v>
      </c>
      <c r="J285" s="32">
        <v>2</v>
      </c>
      <c r="K285" s="39" t="s">
        <v>824</v>
      </c>
      <c r="L285" s="33">
        <v>2.5</v>
      </c>
      <c r="M285" s="35" t="s">
        <v>825</v>
      </c>
      <c r="N285" s="32" t="s">
        <v>5</v>
      </c>
      <c r="R285" s="33">
        <v>1.75</v>
      </c>
      <c r="S285" s="32">
        <v>2</v>
      </c>
      <c r="T285" s="33">
        <f t="shared" si="1398"/>
        <v>4.38</v>
      </c>
      <c r="U285" s="33">
        <f t="shared" si="1723"/>
        <v>1.88</v>
      </c>
      <c r="V285" s="25">
        <f t="shared" si="1724"/>
        <v>29.509999999999945</v>
      </c>
      <c r="W285" s="25">
        <f t="shared" si="1725"/>
        <v>693.5</v>
      </c>
      <c r="X285" s="36">
        <f t="shared" si="1726"/>
        <v>4.2552271088680524E-2</v>
      </c>
      <c r="Y285" s="26">
        <f t="shared" si="1727"/>
        <v>0.29509999999999947</v>
      </c>
      <c r="Z285" s="27">
        <f t="shared" si="1728"/>
        <v>2950.9999999999945</v>
      </c>
      <c r="AA285" s="32" t="s">
        <v>63</v>
      </c>
      <c r="AE285" s="33">
        <f t="shared" si="1559"/>
        <v>2</v>
      </c>
      <c r="AR285" s="32" t="s">
        <v>57</v>
      </c>
      <c r="AS285" s="33">
        <v>2</v>
      </c>
      <c r="BG285" s="33">
        <f t="shared" si="1729"/>
        <v>-2.5</v>
      </c>
      <c r="BH285" s="33">
        <f t="shared" si="1730"/>
        <v>7.999999999999996E-2</v>
      </c>
      <c r="BK285" s="33">
        <v>1.7</v>
      </c>
      <c r="BM285" s="32">
        <v>162</v>
      </c>
      <c r="BN285" s="32">
        <v>70</v>
      </c>
      <c r="BO285" s="44">
        <f t="shared" si="1731"/>
        <v>0.43209876543209874</v>
      </c>
      <c r="BP285" s="33">
        <f t="shared" si="1732"/>
        <v>4.375</v>
      </c>
      <c r="BT285" s="32" t="s">
        <v>826</v>
      </c>
      <c r="BU285" s="32" t="s">
        <v>353</v>
      </c>
      <c r="BV285" s="32" t="s">
        <v>734</v>
      </c>
      <c r="BZ285" s="33">
        <f t="shared" si="1149"/>
        <v>4.25</v>
      </c>
      <c r="CA285" s="33">
        <f t="shared" si="1733"/>
        <v>1.75</v>
      </c>
      <c r="CB285" s="33">
        <f t="shared" si="1734"/>
        <v>23.109999999999978</v>
      </c>
      <c r="CC285" s="58">
        <f t="shared" si="1735"/>
        <v>3.3323720259552964E-2</v>
      </c>
      <c r="CD285" s="32">
        <f t="shared" si="1453"/>
        <v>0.2</v>
      </c>
      <c r="CE285" s="33">
        <f t="shared" si="1736"/>
        <v>-2.2999999999999998</v>
      </c>
      <c r="CF285" s="33">
        <f t="shared" si="1737"/>
        <v>10.189999999999966</v>
      </c>
      <c r="CG285" s="33">
        <f t="shared" si="1278"/>
        <v>0.2</v>
      </c>
      <c r="CH285" s="33">
        <f t="shared" si="1738"/>
        <v>0</v>
      </c>
      <c r="CI285" s="33">
        <f t="shared" si="1739"/>
        <v>19.150599999999979</v>
      </c>
      <c r="CP285" s="58">
        <f t="shared" si="1740"/>
        <v>2.7614419610670481E-2</v>
      </c>
    </row>
    <row r="286" spans="1:94" x14ac:dyDescent="0.2">
      <c r="A286" s="30">
        <v>46284</v>
      </c>
      <c r="B286" s="32" t="s">
        <v>67</v>
      </c>
      <c r="C286" s="32" t="s">
        <v>828</v>
      </c>
      <c r="D286" s="32" t="s">
        <v>65</v>
      </c>
      <c r="E286" s="32">
        <v>3.35</v>
      </c>
      <c r="F286" s="33" t="s">
        <v>59</v>
      </c>
      <c r="G286" s="33" t="s">
        <v>60</v>
      </c>
      <c r="H286" s="32" t="s">
        <v>64</v>
      </c>
      <c r="I286" s="32">
        <v>7</v>
      </c>
      <c r="J286" s="32">
        <v>1</v>
      </c>
      <c r="K286" s="32" t="s">
        <v>106</v>
      </c>
      <c r="L286" s="33">
        <v>2.5</v>
      </c>
      <c r="M286" s="35" t="s">
        <v>829</v>
      </c>
      <c r="N286" s="32" t="s">
        <v>4</v>
      </c>
      <c r="R286" s="33">
        <v>2.9</v>
      </c>
      <c r="S286" s="32" t="s">
        <v>62</v>
      </c>
      <c r="T286" s="33" t="str">
        <f>IF(($AA286="W"),ROUND(($L286*$R286),2),"0.00")</f>
        <v>0.00</v>
      </c>
      <c r="U286" s="33">
        <f>-$L286+T286</f>
        <v>-2.5</v>
      </c>
      <c r="V286" s="25">
        <f>V285+U286</f>
        <v>27.009999999999945</v>
      </c>
      <c r="W286" s="25">
        <f>L286+W285</f>
        <v>696</v>
      </c>
      <c r="X286" s="36">
        <f>SUM(V286/W286)</f>
        <v>3.8807471264367739E-2</v>
      </c>
      <c r="Y286" s="26">
        <f>V286/100</f>
        <v>0.27009999999999945</v>
      </c>
      <c r="Z286" s="27">
        <f>V286*100</f>
        <v>2700.9999999999945</v>
      </c>
      <c r="AA286" s="32" t="s">
        <v>61</v>
      </c>
      <c r="AE286" s="33">
        <f t="shared" si="1559"/>
        <v>3.12</v>
      </c>
      <c r="AH286" s="33">
        <v>3.12</v>
      </c>
      <c r="AR286" s="32" t="s">
        <v>57</v>
      </c>
      <c r="AS286" s="33">
        <v>2.9</v>
      </c>
      <c r="BG286" s="33">
        <f t="shared" ref="BG286:BG306" si="1741">((AH286*(L286))-(L286))</f>
        <v>5.3000000000000007</v>
      </c>
      <c r="BH286" s="33">
        <f t="shared" ref="BH286:BH306" si="1742">0.92*(AH286-1)+1</f>
        <v>2.9504000000000001</v>
      </c>
      <c r="BK286" s="33">
        <v>3</v>
      </c>
      <c r="BM286" s="32">
        <v>163</v>
      </c>
      <c r="BN286" s="32">
        <v>70</v>
      </c>
      <c r="BO286" s="44">
        <f t="shared" si="1731"/>
        <v>0.42944785276073622</v>
      </c>
      <c r="BP286" s="33">
        <f t="shared" si="1732"/>
        <v>7.25</v>
      </c>
      <c r="BT286" s="32" t="s">
        <v>830</v>
      </c>
      <c r="BU286" s="32" t="s">
        <v>239</v>
      </c>
      <c r="BV286" s="32" t="s">
        <v>831</v>
      </c>
      <c r="BZ286" s="33" t="str">
        <f t="shared" si="1149"/>
        <v>0.00</v>
      </c>
      <c r="CA286" s="33">
        <f t="shared" ref="CA286:CA288" si="1743">-$L286+BZ286</f>
        <v>-2.5</v>
      </c>
      <c r="CB286" s="33">
        <f t="shared" ref="CB286:CB288" si="1744">CB285+CA286</f>
        <v>20.609999999999978</v>
      </c>
      <c r="CC286" s="58">
        <f t="shared" ref="CC286:CC288" si="1745">CB286/W286</f>
        <v>2.961206896551721E-2</v>
      </c>
      <c r="CD286" s="32" t="str">
        <f t="shared" si="1453"/>
        <v>0.00</v>
      </c>
      <c r="CE286" s="33">
        <f t="shared" ref="CE286:CE288" si="1746">-$L286+CD286</f>
        <v>-2.5</v>
      </c>
      <c r="CF286" s="33">
        <f t="shared" ref="CF286:CF288" si="1747">CF285+CE286</f>
        <v>7.6899999999999658</v>
      </c>
      <c r="CG286" s="33" t="str">
        <f t="shared" si="1278"/>
        <v>0.00</v>
      </c>
      <c r="CH286" s="33">
        <f t="shared" ref="CH286:CH288" si="1748">CM286</f>
        <v>0</v>
      </c>
      <c r="CI286" s="33">
        <f t="shared" ref="CI286:CI288" si="1749">CI285+CH286</f>
        <v>19.150599999999979</v>
      </c>
      <c r="CP286" s="58">
        <f t="shared" ref="CP286:CP288" si="1750">CI286/W286</f>
        <v>2.7515229885057443E-2</v>
      </c>
    </row>
    <row r="287" spans="1:94" x14ac:dyDescent="0.2">
      <c r="A287" s="30">
        <v>46284</v>
      </c>
      <c r="B287" s="32" t="s">
        <v>67</v>
      </c>
      <c r="C287" s="32" t="s">
        <v>832</v>
      </c>
      <c r="D287" s="32" t="s">
        <v>65</v>
      </c>
      <c r="E287" s="32">
        <v>4.3499999999999996</v>
      </c>
      <c r="F287" s="33" t="s">
        <v>59</v>
      </c>
      <c r="G287" s="33" t="s">
        <v>60</v>
      </c>
      <c r="H287" s="32" t="s">
        <v>69</v>
      </c>
      <c r="I287" s="32">
        <v>9</v>
      </c>
      <c r="J287" s="32">
        <v>2</v>
      </c>
      <c r="K287" s="40" t="s">
        <v>833</v>
      </c>
      <c r="L287" s="33">
        <v>1.3</v>
      </c>
      <c r="M287" s="35" t="s">
        <v>835</v>
      </c>
      <c r="N287" s="32" t="s">
        <v>4</v>
      </c>
      <c r="R287" s="33">
        <v>4.5999999999999996</v>
      </c>
      <c r="S287" s="32">
        <v>2</v>
      </c>
      <c r="T287" s="33" t="str">
        <f t="shared" ref="T287:T306" si="1751">IF(($AA287="W"),ROUND(($L287*$R287),2),"0.00")</f>
        <v>0.00</v>
      </c>
      <c r="U287" s="33">
        <f t="shared" ref="U287:U288" si="1752">-$L287+T287</f>
        <v>-1.3</v>
      </c>
      <c r="V287" s="25">
        <f t="shared" ref="V287:V288" si="1753">V286+U287</f>
        <v>25.709999999999944</v>
      </c>
      <c r="W287" s="25">
        <f t="shared" ref="W287:W288" si="1754">L287+W286</f>
        <v>697.3</v>
      </c>
      <c r="X287" s="36">
        <f t="shared" ref="X287:X288" si="1755">SUM(V287/W287)</f>
        <v>3.6870787322529679E-2</v>
      </c>
      <c r="Y287" s="26">
        <f t="shared" ref="Y287:Y288" si="1756">V287/100</f>
        <v>0.25709999999999944</v>
      </c>
      <c r="Z287" s="27">
        <f t="shared" ref="Z287:Z288" si="1757">V287*100</f>
        <v>2570.9999999999945</v>
      </c>
      <c r="AA287" s="32" t="s">
        <v>61</v>
      </c>
      <c r="AE287" s="33">
        <f t="shared" si="1559"/>
        <v>4.5999999999999996</v>
      </c>
      <c r="AH287" s="33">
        <v>3.85</v>
      </c>
      <c r="AR287" s="32" t="s">
        <v>57</v>
      </c>
      <c r="AS287" s="33">
        <v>4.5999999999999996</v>
      </c>
      <c r="BG287" s="33">
        <f t="shared" si="1741"/>
        <v>3.7050000000000001</v>
      </c>
      <c r="BH287" s="33">
        <f t="shared" si="1742"/>
        <v>3.6220000000000003</v>
      </c>
      <c r="BK287" s="33">
        <v>3.8</v>
      </c>
      <c r="BM287" s="32">
        <v>164</v>
      </c>
      <c r="BN287" s="32">
        <v>70</v>
      </c>
      <c r="BO287" s="44">
        <f t="shared" si="1731"/>
        <v>0.42682926829268292</v>
      </c>
      <c r="BP287" s="33">
        <f t="shared" si="1732"/>
        <v>5.9799999999999995</v>
      </c>
      <c r="BT287" s="32" t="s">
        <v>836</v>
      </c>
      <c r="BU287" s="32" t="s">
        <v>246</v>
      </c>
      <c r="BV287" s="32" t="s">
        <v>797</v>
      </c>
      <c r="BZ287" s="33" t="str">
        <f t="shared" ref="BZ287:BZ306" si="1758">IF(($AA287="W"),ROUND(($L287*$BK287),2),"0.00")</f>
        <v>0.00</v>
      </c>
      <c r="CA287" s="33">
        <f t="shared" si="1743"/>
        <v>-1.3</v>
      </c>
      <c r="CB287" s="33">
        <f t="shared" si="1744"/>
        <v>19.309999999999977</v>
      </c>
      <c r="CC287" s="58">
        <f t="shared" si="1745"/>
        <v>2.76925283235336E-2</v>
      </c>
      <c r="CD287" s="32" t="str">
        <f t="shared" si="1453"/>
        <v>0.00</v>
      </c>
      <c r="CE287" s="33">
        <f t="shared" si="1746"/>
        <v>-1.3</v>
      </c>
      <c r="CF287" s="33">
        <f t="shared" si="1747"/>
        <v>6.3899999999999659</v>
      </c>
      <c r="CG287" s="33" t="str">
        <f t="shared" ref="CG287:CG306" si="1759">IF(($AA287="W"),ROUND(($L287*$BH287),2),"0.00")</f>
        <v>0.00</v>
      </c>
      <c r="CH287" s="33">
        <f t="shared" si="1748"/>
        <v>0</v>
      </c>
      <c r="CI287" s="33">
        <f t="shared" si="1749"/>
        <v>19.150599999999979</v>
      </c>
      <c r="CP287" s="58">
        <f t="shared" si="1750"/>
        <v>2.7463932310339854E-2</v>
      </c>
    </row>
    <row r="288" spans="1:94" x14ac:dyDescent="0.2">
      <c r="A288" s="30">
        <v>46284</v>
      </c>
      <c r="B288" s="32" t="s">
        <v>67</v>
      </c>
      <c r="C288" s="32" t="s">
        <v>832</v>
      </c>
      <c r="D288" s="32" t="s">
        <v>65</v>
      </c>
      <c r="E288" s="32">
        <v>4.3499999999999996</v>
      </c>
      <c r="F288" s="33" t="s">
        <v>59</v>
      </c>
      <c r="G288" s="33" t="s">
        <v>60</v>
      </c>
      <c r="H288" s="32" t="s">
        <v>69</v>
      </c>
      <c r="I288" s="32">
        <v>9</v>
      </c>
      <c r="J288" s="32">
        <v>1</v>
      </c>
      <c r="K288" s="32" t="s">
        <v>834</v>
      </c>
      <c r="L288" s="33">
        <v>1.2</v>
      </c>
      <c r="M288" s="35" t="s">
        <v>835</v>
      </c>
      <c r="N288" s="32" t="s">
        <v>4</v>
      </c>
      <c r="R288" s="33">
        <v>4.9000000000000004</v>
      </c>
      <c r="S288" s="32" t="s">
        <v>62</v>
      </c>
      <c r="T288" s="33" t="str">
        <f t="shared" si="1751"/>
        <v>0.00</v>
      </c>
      <c r="U288" s="33">
        <f t="shared" si="1752"/>
        <v>-1.2</v>
      </c>
      <c r="V288" s="25">
        <f t="shared" si="1753"/>
        <v>24.509999999999945</v>
      </c>
      <c r="W288" s="25">
        <f t="shared" si="1754"/>
        <v>698.5</v>
      </c>
      <c r="X288" s="36">
        <f t="shared" si="1755"/>
        <v>3.5089477451682095E-2</v>
      </c>
      <c r="Y288" s="26">
        <f t="shared" si="1756"/>
        <v>0.24509999999999946</v>
      </c>
      <c r="Z288" s="27">
        <f t="shared" si="1757"/>
        <v>2450.9999999999945</v>
      </c>
      <c r="AA288" s="32" t="s">
        <v>61</v>
      </c>
      <c r="AE288" s="33">
        <f t="shared" si="1559"/>
        <v>5.83</v>
      </c>
      <c r="AH288" s="33">
        <v>5.83</v>
      </c>
      <c r="AR288" s="32" t="s">
        <v>48</v>
      </c>
      <c r="BG288" s="33">
        <f t="shared" si="1741"/>
        <v>5.7959999999999994</v>
      </c>
      <c r="BH288" s="33">
        <f t="shared" si="1742"/>
        <v>5.4436</v>
      </c>
      <c r="BK288" s="33">
        <v>4.9000000000000004</v>
      </c>
      <c r="BM288" s="32">
        <v>165</v>
      </c>
      <c r="BN288" s="32">
        <v>70</v>
      </c>
      <c r="BO288" s="44">
        <f t="shared" si="1731"/>
        <v>0.42424242424242425</v>
      </c>
      <c r="BP288" s="33">
        <f t="shared" si="1732"/>
        <v>5.88</v>
      </c>
      <c r="BT288" s="32" t="s">
        <v>836</v>
      </c>
      <c r="BU288" s="32" t="s">
        <v>246</v>
      </c>
      <c r="BV288" s="32" t="s">
        <v>797</v>
      </c>
      <c r="BZ288" s="33" t="str">
        <f t="shared" si="1758"/>
        <v>0.00</v>
      </c>
      <c r="CA288" s="33">
        <f t="shared" si="1743"/>
        <v>-1.2</v>
      </c>
      <c r="CB288" s="33">
        <f t="shared" si="1744"/>
        <v>18.109999999999978</v>
      </c>
      <c r="CC288" s="58">
        <f t="shared" si="1745"/>
        <v>2.5926986399427313E-2</v>
      </c>
      <c r="CD288" s="32" t="str">
        <f t="shared" si="1453"/>
        <v>0.00</v>
      </c>
      <c r="CE288" s="33">
        <f t="shared" si="1746"/>
        <v>-1.2</v>
      </c>
      <c r="CF288" s="33">
        <f t="shared" si="1747"/>
        <v>5.1899999999999658</v>
      </c>
      <c r="CG288" s="33" t="str">
        <f t="shared" si="1759"/>
        <v>0.00</v>
      </c>
      <c r="CH288" s="33">
        <f t="shared" si="1748"/>
        <v>0</v>
      </c>
      <c r="CI288" s="33">
        <f t="shared" si="1749"/>
        <v>19.150599999999979</v>
      </c>
      <c r="CP288" s="58">
        <f t="shared" si="1750"/>
        <v>2.7416750178954875E-2</v>
      </c>
    </row>
    <row r="289" spans="1:94" x14ac:dyDescent="0.2">
      <c r="A289" s="30">
        <v>46291</v>
      </c>
      <c r="B289" s="32" t="s">
        <v>67</v>
      </c>
      <c r="C289" s="32" t="s">
        <v>837</v>
      </c>
      <c r="D289" s="32" t="s">
        <v>65</v>
      </c>
      <c r="E289" s="32">
        <v>4.05</v>
      </c>
      <c r="F289" s="33" t="s">
        <v>59</v>
      </c>
      <c r="G289" s="33" t="s">
        <v>60</v>
      </c>
      <c r="H289" s="32" t="s">
        <v>73</v>
      </c>
      <c r="I289" s="32">
        <v>8</v>
      </c>
      <c r="J289" s="32">
        <v>4</v>
      </c>
      <c r="K289" s="39" t="s">
        <v>465</v>
      </c>
      <c r="L289" s="33">
        <v>2.5</v>
      </c>
      <c r="M289" s="35" t="s">
        <v>838</v>
      </c>
      <c r="N289" s="32" t="s">
        <v>4</v>
      </c>
      <c r="R289" s="33">
        <v>6</v>
      </c>
      <c r="S289" s="32">
        <v>1</v>
      </c>
      <c r="T289" s="33">
        <f t="shared" si="1751"/>
        <v>15</v>
      </c>
      <c r="U289" s="33">
        <f t="shared" ref="U289:U290" si="1760">-$L289+T289</f>
        <v>12.5</v>
      </c>
      <c r="V289" s="25">
        <f t="shared" ref="V289:V290" si="1761">V288+U289</f>
        <v>37.009999999999948</v>
      </c>
      <c r="W289" s="25">
        <f t="shared" ref="W289:W290" si="1762">L289+W288</f>
        <v>701</v>
      </c>
      <c r="X289" s="36">
        <f t="shared" ref="X289:X290" si="1763">SUM(V289/W289)</f>
        <v>5.2796005706134019E-2</v>
      </c>
      <c r="Y289" s="26">
        <f t="shared" ref="Y289:Y290" si="1764">V289/100</f>
        <v>0.37009999999999948</v>
      </c>
      <c r="Z289" s="27">
        <f t="shared" ref="Z289:Z290" si="1765">V289*100</f>
        <v>3700.999999999995</v>
      </c>
      <c r="AA289" s="32" t="s">
        <v>63</v>
      </c>
      <c r="AE289" s="33">
        <f t="shared" si="1559"/>
        <v>6.2</v>
      </c>
      <c r="AH289" s="33">
        <v>6.2</v>
      </c>
      <c r="AR289" s="32" t="s">
        <v>57</v>
      </c>
      <c r="AS289" s="33">
        <v>6</v>
      </c>
      <c r="BG289" s="33">
        <f t="shared" si="1741"/>
        <v>13</v>
      </c>
      <c r="BH289" s="33">
        <f t="shared" si="1742"/>
        <v>5.7840000000000007</v>
      </c>
      <c r="BK289" s="33">
        <v>6</v>
      </c>
      <c r="BM289" s="32">
        <v>166</v>
      </c>
      <c r="BN289" s="32">
        <v>71</v>
      </c>
      <c r="BO289" s="44">
        <f t="shared" ref="BO289:BO301" si="1766">BN289/BM289</f>
        <v>0.42771084337349397</v>
      </c>
      <c r="BP289" s="33">
        <f t="shared" ref="BP289:BP305" si="1767">L289*R289</f>
        <v>15</v>
      </c>
      <c r="BT289" s="32" t="s">
        <v>839</v>
      </c>
      <c r="BU289" s="32" t="s">
        <v>239</v>
      </c>
      <c r="BV289" s="32" t="s">
        <v>737</v>
      </c>
      <c r="BZ289" s="33">
        <f t="shared" si="1758"/>
        <v>15</v>
      </c>
      <c r="CA289" s="33">
        <f t="shared" ref="CA289:CA290" si="1768">-$L289+BZ289</f>
        <v>12.5</v>
      </c>
      <c r="CB289" s="33">
        <f t="shared" ref="CB289:CB290" si="1769">CB288+CA289</f>
        <v>30.609999999999978</v>
      </c>
      <c r="CC289" s="58">
        <f t="shared" ref="CC289:CC290" si="1770">CB289/W289</f>
        <v>4.3666191155492126E-2</v>
      </c>
      <c r="CD289" s="32">
        <f t="shared" si="1453"/>
        <v>14.46</v>
      </c>
      <c r="CE289" s="33">
        <f t="shared" ref="CE289:CE290" si="1771">-$L289+CD289</f>
        <v>11.96</v>
      </c>
      <c r="CF289" s="33">
        <f t="shared" ref="CF289:CF290" si="1772">CF288+CE289</f>
        <v>17.149999999999967</v>
      </c>
      <c r="CG289" s="33">
        <f t="shared" si="1759"/>
        <v>14.46</v>
      </c>
      <c r="CH289" s="33">
        <f t="shared" ref="CH289:CH290" si="1773">CM289</f>
        <v>0</v>
      </c>
      <c r="CI289" s="33">
        <f t="shared" ref="CI289:CI290" si="1774">CI288+CH289</f>
        <v>19.150599999999979</v>
      </c>
      <c r="CP289" s="58">
        <f t="shared" ref="CP289:CP290" si="1775">CI289/W289</f>
        <v>2.7318972895863023E-2</v>
      </c>
    </row>
    <row r="290" spans="1:94" x14ac:dyDescent="0.2">
      <c r="A290" s="30">
        <v>46291</v>
      </c>
      <c r="B290" s="32" t="s">
        <v>67</v>
      </c>
      <c r="C290" s="32" t="s">
        <v>837</v>
      </c>
      <c r="D290" s="32" t="s">
        <v>65</v>
      </c>
      <c r="E290" s="32">
        <v>4.05</v>
      </c>
      <c r="F290" s="33" t="s">
        <v>59</v>
      </c>
      <c r="G290" s="33" t="s">
        <v>60</v>
      </c>
      <c r="H290" s="32" t="s">
        <v>73</v>
      </c>
      <c r="I290" s="32">
        <v>8</v>
      </c>
      <c r="J290" s="32">
        <v>4</v>
      </c>
      <c r="K290" s="39" t="s">
        <v>465</v>
      </c>
      <c r="L290" s="33">
        <v>2.5</v>
      </c>
      <c r="M290" s="35" t="s">
        <v>838</v>
      </c>
      <c r="N290" s="32" t="s">
        <v>5</v>
      </c>
      <c r="R290" s="33">
        <v>2.2000000000000002</v>
      </c>
      <c r="S290" s="32">
        <v>1</v>
      </c>
      <c r="T290" s="33">
        <f t="shared" si="1751"/>
        <v>5.5</v>
      </c>
      <c r="U290" s="33">
        <f t="shared" si="1760"/>
        <v>3</v>
      </c>
      <c r="V290" s="25">
        <f t="shared" si="1761"/>
        <v>40.009999999999948</v>
      </c>
      <c r="W290" s="25">
        <f t="shared" si="1762"/>
        <v>703.5</v>
      </c>
      <c r="X290" s="36">
        <f t="shared" si="1763"/>
        <v>5.687277896233113E-2</v>
      </c>
      <c r="Y290" s="26">
        <f t="shared" si="1764"/>
        <v>0.40009999999999946</v>
      </c>
      <c r="Z290" s="27">
        <f t="shared" si="1765"/>
        <v>4000.999999999995</v>
      </c>
      <c r="AA290" s="32" t="s">
        <v>63</v>
      </c>
      <c r="AE290" s="33">
        <f t="shared" si="1559"/>
        <v>2.2000000000000002</v>
      </c>
      <c r="AH290" s="33">
        <v>1.91</v>
      </c>
      <c r="AR290" s="32" t="s">
        <v>57</v>
      </c>
      <c r="AS290" s="33">
        <v>2.2000000000000002</v>
      </c>
      <c r="BG290" s="33">
        <f t="shared" si="1741"/>
        <v>2.2749999999999995</v>
      </c>
      <c r="BH290" s="33">
        <f t="shared" si="1742"/>
        <v>1.8371999999999999</v>
      </c>
      <c r="BK290" s="33">
        <v>1.5</v>
      </c>
      <c r="BM290" s="32">
        <v>166</v>
      </c>
      <c r="BN290" s="32">
        <v>71</v>
      </c>
      <c r="BO290" s="44">
        <f t="shared" si="1766"/>
        <v>0.42771084337349397</v>
      </c>
      <c r="BP290" s="33">
        <f t="shared" si="1767"/>
        <v>5.5</v>
      </c>
      <c r="BT290" s="32" t="s">
        <v>839</v>
      </c>
      <c r="BU290" s="32" t="s">
        <v>239</v>
      </c>
      <c r="BV290" s="32" t="s">
        <v>737</v>
      </c>
      <c r="BZ290" s="33">
        <f t="shared" si="1758"/>
        <v>3.75</v>
      </c>
      <c r="CA290" s="33">
        <f t="shared" si="1768"/>
        <v>1.25</v>
      </c>
      <c r="CB290" s="33">
        <f t="shared" si="1769"/>
        <v>31.859999999999978</v>
      </c>
      <c r="CC290" s="58">
        <f t="shared" si="1770"/>
        <v>4.5287846481876302E-2</v>
      </c>
      <c r="CD290" s="32">
        <f t="shared" si="1453"/>
        <v>4.59</v>
      </c>
      <c r="CE290" s="33">
        <f t="shared" si="1771"/>
        <v>2.09</v>
      </c>
      <c r="CF290" s="33">
        <f t="shared" si="1772"/>
        <v>19.239999999999966</v>
      </c>
      <c r="CG290" s="33">
        <f t="shared" si="1759"/>
        <v>4.59</v>
      </c>
      <c r="CH290" s="33">
        <f t="shared" si="1773"/>
        <v>0</v>
      </c>
      <c r="CI290" s="33">
        <f t="shared" si="1774"/>
        <v>19.150599999999979</v>
      </c>
      <c r="CP290" s="58">
        <f t="shared" si="1775"/>
        <v>2.7221890547263653E-2</v>
      </c>
    </row>
    <row r="291" spans="1:94" x14ac:dyDescent="0.2">
      <c r="A291" s="30">
        <v>46305</v>
      </c>
      <c r="B291" s="32" t="s">
        <v>67</v>
      </c>
      <c r="C291" s="32" t="s">
        <v>840</v>
      </c>
      <c r="D291" s="32" t="s">
        <v>65</v>
      </c>
      <c r="E291" s="32">
        <v>1.25</v>
      </c>
      <c r="F291" s="33" t="s">
        <v>59</v>
      </c>
      <c r="G291" s="33" t="s">
        <v>60</v>
      </c>
      <c r="H291" s="32" t="s">
        <v>64</v>
      </c>
      <c r="I291" s="32">
        <v>3</v>
      </c>
      <c r="J291" s="32">
        <v>1</v>
      </c>
      <c r="K291" s="39" t="s">
        <v>841</v>
      </c>
      <c r="L291" s="33">
        <v>5</v>
      </c>
      <c r="M291" s="35" t="s">
        <v>842</v>
      </c>
      <c r="N291" s="32" t="s">
        <v>4</v>
      </c>
      <c r="R291" s="33">
        <v>4.2</v>
      </c>
      <c r="S291" s="32">
        <v>1</v>
      </c>
      <c r="T291" s="33">
        <f t="shared" si="1751"/>
        <v>21</v>
      </c>
      <c r="U291" s="33">
        <f t="shared" ref="U291" si="1776">-$L291+T291</f>
        <v>16</v>
      </c>
      <c r="V291" s="25">
        <f t="shared" ref="V291" si="1777">V290+U291</f>
        <v>56.009999999999948</v>
      </c>
      <c r="W291" s="25">
        <f t="shared" ref="W291" si="1778">L291+W290</f>
        <v>708.5</v>
      </c>
      <c r="X291" s="36">
        <f t="shared" ref="X291" si="1779">SUM(V291/W291)</f>
        <v>7.9054340155257516E-2</v>
      </c>
      <c r="Y291" s="26">
        <f t="shared" ref="Y291" si="1780">V291/100</f>
        <v>0.56009999999999949</v>
      </c>
      <c r="Z291" s="27">
        <f t="shared" ref="Z291" si="1781">V291*100</f>
        <v>5600.9999999999945</v>
      </c>
      <c r="AA291" s="32" t="s">
        <v>63</v>
      </c>
      <c r="AE291" s="33">
        <f t="shared" ref="AE291" si="1782">MAX(AS291, AH291, BK291)</f>
        <v>5</v>
      </c>
      <c r="AH291" s="33">
        <v>5</v>
      </c>
      <c r="AR291" s="32" t="s">
        <v>50</v>
      </c>
      <c r="BG291" s="33">
        <f t="shared" si="1741"/>
        <v>20</v>
      </c>
      <c r="BH291" s="33">
        <f t="shared" si="1742"/>
        <v>4.68</v>
      </c>
      <c r="BK291" s="33">
        <v>4.2</v>
      </c>
      <c r="BM291" s="32">
        <v>167</v>
      </c>
      <c r="BN291" s="32">
        <v>72</v>
      </c>
      <c r="BO291" s="44">
        <f t="shared" si="1766"/>
        <v>0.43113772455089822</v>
      </c>
      <c r="BP291" s="33">
        <f t="shared" si="1767"/>
        <v>21</v>
      </c>
      <c r="BT291" s="32" t="s">
        <v>267</v>
      </c>
      <c r="BU291" s="32" t="s">
        <v>243</v>
      </c>
      <c r="BZ291" s="33">
        <f t="shared" si="1758"/>
        <v>21</v>
      </c>
      <c r="CA291" s="33">
        <f t="shared" ref="CA291" si="1783">-$L291+BZ291</f>
        <v>16</v>
      </c>
      <c r="CB291" s="33">
        <f t="shared" ref="CB291" si="1784">CB290+CA291</f>
        <v>47.859999999999978</v>
      </c>
      <c r="CC291" s="58">
        <f t="shared" ref="CC291" si="1785">CB291/W291</f>
        <v>6.7551164431898347E-2</v>
      </c>
      <c r="CD291" s="32">
        <f t="shared" si="1453"/>
        <v>23.4</v>
      </c>
      <c r="CE291" s="33">
        <f t="shared" ref="CE291" si="1786">-$L291+CD291</f>
        <v>18.399999999999999</v>
      </c>
      <c r="CF291" s="33">
        <f t="shared" ref="CF291" si="1787">CF290+CE291</f>
        <v>37.639999999999965</v>
      </c>
      <c r="CG291" s="33">
        <f t="shared" si="1759"/>
        <v>23.4</v>
      </c>
      <c r="CH291" s="33">
        <f t="shared" ref="CH291" si="1788">CM291</f>
        <v>0</v>
      </c>
      <c r="CI291" s="33">
        <f t="shared" ref="CI291" si="1789">CI290+CH291</f>
        <v>19.150599999999979</v>
      </c>
      <c r="CP291" s="58">
        <f t="shared" ref="CP291" si="1790">CI291/W291</f>
        <v>2.7029781227946338E-2</v>
      </c>
    </row>
    <row r="292" spans="1:94" x14ac:dyDescent="0.2">
      <c r="A292" s="30">
        <v>46305</v>
      </c>
      <c r="B292" s="32" t="s">
        <v>67</v>
      </c>
      <c r="C292" s="32" t="s">
        <v>840</v>
      </c>
      <c r="D292" s="32" t="s">
        <v>65</v>
      </c>
      <c r="E292" s="32">
        <v>1.25</v>
      </c>
      <c r="F292" s="33" t="s">
        <v>59</v>
      </c>
      <c r="G292" s="33" t="s">
        <v>60</v>
      </c>
      <c r="H292" s="32" t="s">
        <v>64</v>
      </c>
      <c r="I292" s="32">
        <v>3</v>
      </c>
      <c r="J292" s="32">
        <v>9</v>
      </c>
      <c r="K292" s="40" t="s">
        <v>843</v>
      </c>
      <c r="L292" s="33">
        <v>5</v>
      </c>
      <c r="M292" s="35" t="s">
        <v>842</v>
      </c>
      <c r="N292" s="32" t="s">
        <v>4</v>
      </c>
      <c r="R292" s="33">
        <v>4</v>
      </c>
      <c r="S292" s="32">
        <v>2</v>
      </c>
      <c r="T292" s="33" t="str">
        <f t="shared" si="1751"/>
        <v>0.00</v>
      </c>
      <c r="U292" s="33">
        <f t="shared" ref="U292" si="1791">-$L292+T292</f>
        <v>-5</v>
      </c>
      <c r="V292" s="25">
        <f t="shared" ref="V292" si="1792">V291+U292</f>
        <v>51.009999999999948</v>
      </c>
      <c r="W292" s="25">
        <f t="shared" ref="W292" si="1793">L292+W291</f>
        <v>713.5</v>
      </c>
      <c r="X292" s="36">
        <f t="shared" ref="X292" si="1794">SUM(V292/W292)</f>
        <v>7.1492641906096638E-2</v>
      </c>
      <c r="Y292" s="26">
        <f t="shared" ref="Y292" si="1795">V292/100</f>
        <v>0.51009999999999944</v>
      </c>
      <c r="Z292" s="27">
        <f t="shared" ref="Z292" si="1796">V292*100</f>
        <v>5100.9999999999945</v>
      </c>
      <c r="AA292" s="32" t="s">
        <v>61</v>
      </c>
      <c r="AE292" s="33">
        <f t="shared" ref="AE292" si="1797">MAX(AS292, AH292, BK292)</f>
        <v>4</v>
      </c>
      <c r="AH292" s="33">
        <v>3.34</v>
      </c>
      <c r="AR292" s="32" t="s">
        <v>57</v>
      </c>
      <c r="AS292" s="33">
        <v>4</v>
      </c>
      <c r="BG292" s="33">
        <f t="shared" si="1741"/>
        <v>11.7</v>
      </c>
      <c r="BH292" s="33">
        <f t="shared" si="1742"/>
        <v>3.1528</v>
      </c>
      <c r="BK292" s="33">
        <v>3.5</v>
      </c>
      <c r="BM292" s="32">
        <v>167</v>
      </c>
      <c r="BN292" s="32">
        <v>72</v>
      </c>
      <c r="BO292" s="44">
        <f t="shared" si="1766"/>
        <v>0.43113772455089822</v>
      </c>
      <c r="BP292" s="33">
        <f t="shared" si="1767"/>
        <v>20</v>
      </c>
      <c r="BT292" s="32" t="s">
        <v>267</v>
      </c>
      <c r="BU292" s="32" t="s">
        <v>243</v>
      </c>
      <c r="BZ292" s="33" t="str">
        <f t="shared" si="1758"/>
        <v>0.00</v>
      </c>
      <c r="CA292" s="33">
        <f t="shared" ref="CA292" si="1798">-$L292+BZ292</f>
        <v>-5</v>
      </c>
      <c r="CB292" s="33">
        <f t="shared" ref="CB292" si="1799">CB291+CA292</f>
        <v>42.859999999999978</v>
      </c>
      <c r="CC292" s="58">
        <f t="shared" ref="CC292" si="1800">CB292/W292</f>
        <v>6.0070077084793241E-2</v>
      </c>
      <c r="CD292" s="32" t="str">
        <f t="shared" si="1453"/>
        <v>0.00</v>
      </c>
      <c r="CE292" s="33">
        <f t="shared" ref="CE292" si="1801">-$L292+CD292</f>
        <v>-5</v>
      </c>
      <c r="CF292" s="33">
        <f t="shared" ref="CF292" si="1802">CF291+CE292</f>
        <v>32.639999999999965</v>
      </c>
      <c r="CG292" s="33" t="str">
        <f t="shared" si="1759"/>
        <v>0.00</v>
      </c>
      <c r="CH292" s="33">
        <f t="shared" ref="CH292" si="1803">CM292</f>
        <v>0</v>
      </c>
      <c r="CI292" s="33">
        <f t="shared" ref="CI292" si="1804">CI291+CH292</f>
        <v>19.150599999999979</v>
      </c>
      <c r="CP292" s="58">
        <f t="shared" ref="CP292" si="1805">CI292/W292</f>
        <v>2.6840364400840897E-2</v>
      </c>
    </row>
    <row r="293" spans="1:94" x14ac:dyDescent="0.2">
      <c r="A293" s="30">
        <v>46305</v>
      </c>
      <c r="B293" s="32" t="s">
        <v>67</v>
      </c>
      <c r="C293" s="32" t="s">
        <v>844</v>
      </c>
      <c r="D293" s="32" t="s">
        <v>65</v>
      </c>
      <c r="E293" s="32">
        <v>2.35</v>
      </c>
      <c r="F293" s="33" t="s">
        <v>59</v>
      </c>
      <c r="G293" s="33" t="s">
        <v>60</v>
      </c>
      <c r="H293" s="32" t="s">
        <v>64</v>
      </c>
      <c r="I293" s="32">
        <v>5</v>
      </c>
      <c r="J293" s="32">
        <v>7</v>
      </c>
      <c r="K293" s="34" t="s">
        <v>845</v>
      </c>
      <c r="L293" s="33">
        <v>2.5</v>
      </c>
      <c r="M293" s="35" t="s">
        <v>846</v>
      </c>
      <c r="N293" s="32" t="s">
        <v>4</v>
      </c>
      <c r="R293" s="33">
        <v>2.6</v>
      </c>
      <c r="S293" s="32">
        <v>3</v>
      </c>
      <c r="T293" s="33" t="str">
        <f t="shared" si="1751"/>
        <v>0.00</v>
      </c>
      <c r="U293" s="33">
        <f t="shared" ref="U293" si="1806">-$L293+T293</f>
        <v>-2.5</v>
      </c>
      <c r="V293" s="25">
        <f t="shared" ref="V293" si="1807">V292+U293</f>
        <v>48.509999999999948</v>
      </c>
      <c r="W293" s="25">
        <f t="shared" ref="W293" si="1808">L293+W292</f>
        <v>716</v>
      </c>
      <c r="X293" s="36">
        <f t="shared" ref="X293" si="1809">SUM(V293/W293)</f>
        <v>6.7751396648044623E-2</v>
      </c>
      <c r="Y293" s="26">
        <f t="shared" ref="Y293" si="1810">V293/100</f>
        <v>0.48509999999999948</v>
      </c>
      <c r="Z293" s="27">
        <f t="shared" ref="Z293" si="1811">V293*100</f>
        <v>4850.9999999999945</v>
      </c>
      <c r="AA293" s="32" t="s">
        <v>61</v>
      </c>
      <c r="AE293" s="33">
        <f t="shared" ref="AE293" si="1812">MAX(AS293, AH293, BK293)</f>
        <v>2.6</v>
      </c>
      <c r="AH293" s="33">
        <v>2.19</v>
      </c>
      <c r="AR293" s="32" t="s">
        <v>57</v>
      </c>
      <c r="AS293" s="33">
        <v>2.6</v>
      </c>
      <c r="BG293" s="33">
        <f t="shared" si="1741"/>
        <v>2.9749999999999996</v>
      </c>
      <c r="BH293" s="33">
        <f t="shared" si="1742"/>
        <v>2.0948000000000002</v>
      </c>
      <c r="BK293" s="33">
        <v>2.25</v>
      </c>
      <c r="BM293" s="32">
        <v>168</v>
      </c>
      <c r="BN293" s="32">
        <v>72</v>
      </c>
      <c r="BO293" s="44">
        <f t="shared" si="1766"/>
        <v>0.42857142857142855</v>
      </c>
      <c r="BP293" s="33">
        <f t="shared" si="1767"/>
        <v>6.5</v>
      </c>
      <c r="BT293" s="32" t="s">
        <v>847</v>
      </c>
      <c r="BU293" s="32" t="s">
        <v>243</v>
      </c>
      <c r="BV293" s="32" t="s">
        <v>760</v>
      </c>
      <c r="BZ293" s="33" t="str">
        <f t="shared" si="1758"/>
        <v>0.00</v>
      </c>
      <c r="CA293" s="33">
        <f t="shared" ref="CA293" si="1813">-$L293+BZ293</f>
        <v>-2.5</v>
      </c>
      <c r="CB293" s="33">
        <f t="shared" ref="CB293" si="1814">CB292+CA293</f>
        <v>40.359999999999978</v>
      </c>
      <c r="CC293" s="58">
        <f t="shared" ref="CC293" si="1815">CB293/W293</f>
        <v>5.636871508379885E-2</v>
      </c>
      <c r="CD293" s="32" t="str">
        <f t="shared" si="1453"/>
        <v>0.00</v>
      </c>
      <c r="CE293" s="33">
        <f t="shared" ref="CE293" si="1816">-$L293+CD293</f>
        <v>-2.5</v>
      </c>
      <c r="CF293" s="33">
        <f t="shared" ref="CF293" si="1817">CF292+CE293</f>
        <v>30.139999999999965</v>
      </c>
      <c r="CG293" s="33" t="str">
        <f t="shared" si="1759"/>
        <v>0.00</v>
      </c>
      <c r="CH293" s="33">
        <f t="shared" ref="CH293" si="1818">CM293</f>
        <v>0</v>
      </c>
      <c r="CI293" s="33">
        <f t="shared" ref="CI293" si="1819">CI292+CH293</f>
        <v>19.150599999999979</v>
      </c>
      <c r="CP293" s="58">
        <f t="shared" ref="CP293" si="1820">CI293/W293</f>
        <v>2.6746648044692709E-2</v>
      </c>
    </row>
    <row r="294" spans="1:94" x14ac:dyDescent="0.2">
      <c r="A294" s="30">
        <v>46305</v>
      </c>
      <c r="B294" s="32" t="s">
        <v>67</v>
      </c>
      <c r="C294" s="32" t="s">
        <v>848</v>
      </c>
      <c r="D294" s="32" t="s">
        <v>65</v>
      </c>
      <c r="E294" s="32">
        <v>3.35</v>
      </c>
      <c r="F294" s="33" t="s">
        <v>59</v>
      </c>
      <c r="G294" s="33" t="s">
        <v>60</v>
      </c>
      <c r="H294" s="32" t="s">
        <v>73</v>
      </c>
      <c r="I294" s="32">
        <v>6</v>
      </c>
      <c r="J294" s="32">
        <v>1</v>
      </c>
      <c r="K294" s="41" t="s">
        <v>849</v>
      </c>
      <c r="L294" s="33">
        <v>2.5</v>
      </c>
      <c r="M294" s="35" t="s">
        <v>850</v>
      </c>
      <c r="N294" s="32" t="s">
        <v>4</v>
      </c>
      <c r="R294" s="33">
        <v>2.4</v>
      </c>
      <c r="S294" s="32">
        <v>4</v>
      </c>
      <c r="T294" s="33" t="str">
        <f t="shared" si="1751"/>
        <v>0.00</v>
      </c>
      <c r="U294" s="33">
        <f t="shared" ref="U294" si="1821">-$L294+T294</f>
        <v>-2.5</v>
      </c>
      <c r="V294" s="25">
        <f t="shared" ref="V294" si="1822">V293+U294</f>
        <v>46.009999999999948</v>
      </c>
      <c r="W294" s="25">
        <f t="shared" ref="W294" si="1823">L294+W293</f>
        <v>718.5</v>
      </c>
      <c r="X294" s="36">
        <f t="shared" ref="X294" si="1824">SUM(V294/W294)</f>
        <v>6.4036186499651981E-2</v>
      </c>
      <c r="Y294" s="26">
        <f t="shared" ref="Y294" si="1825">V294/100</f>
        <v>0.46009999999999951</v>
      </c>
      <c r="Z294" s="27">
        <f t="shared" ref="Z294" si="1826">V294*100</f>
        <v>4600.9999999999945</v>
      </c>
      <c r="AA294" s="32" t="s">
        <v>61</v>
      </c>
      <c r="AE294" s="33">
        <f t="shared" ref="AE294" si="1827">MAX(AS294, AH294, BK294)</f>
        <v>2.4</v>
      </c>
      <c r="AH294" s="33">
        <v>2.37</v>
      </c>
      <c r="AR294" s="32" t="s">
        <v>57</v>
      </c>
      <c r="AS294" s="33">
        <v>2.4</v>
      </c>
      <c r="BG294" s="33">
        <f t="shared" si="1741"/>
        <v>3.4250000000000007</v>
      </c>
      <c r="BH294" s="33">
        <f t="shared" si="1742"/>
        <v>2.2604000000000002</v>
      </c>
      <c r="BK294" s="33">
        <v>2.0499999999999998</v>
      </c>
      <c r="BM294" s="32">
        <v>169</v>
      </c>
      <c r="BN294" s="32">
        <v>72</v>
      </c>
      <c r="BO294" s="44">
        <f t="shared" si="1766"/>
        <v>0.42603550295857989</v>
      </c>
      <c r="BP294" s="33">
        <f t="shared" si="1767"/>
        <v>6</v>
      </c>
      <c r="BT294" s="32" t="s">
        <v>851</v>
      </c>
      <c r="BU294" s="32" t="s">
        <v>246</v>
      </c>
      <c r="BZ294" s="33" t="str">
        <f t="shared" si="1758"/>
        <v>0.00</v>
      </c>
      <c r="CA294" s="33">
        <f t="shared" ref="CA294" si="1828">-$L294+BZ294</f>
        <v>-2.5</v>
      </c>
      <c r="CB294" s="33">
        <f t="shared" ref="CB294" si="1829">CB293+CA294</f>
        <v>37.859999999999978</v>
      </c>
      <c r="CC294" s="58">
        <f t="shared" ref="CC294" si="1830">CB294/W294</f>
        <v>5.2693110647181601E-2</v>
      </c>
      <c r="CD294" s="32" t="str">
        <f t="shared" si="1453"/>
        <v>0.00</v>
      </c>
      <c r="CE294" s="33">
        <f t="shared" ref="CE294" si="1831">-$L294+CD294</f>
        <v>-2.5</v>
      </c>
      <c r="CF294" s="33">
        <f t="shared" ref="CF294" si="1832">CF293+CE294</f>
        <v>27.639999999999965</v>
      </c>
      <c r="CG294" s="33" t="str">
        <f t="shared" si="1759"/>
        <v>0.00</v>
      </c>
      <c r="CH294" s="33">
        <f t="shared" ref="CH294" si="1833">CM294</f>
        <v>0</v>
      </c>
      <c r="CI294" s="33">
        <f t="shared" ref="CI294" si="1834">CI293+CH294</f>
        <v>19.150599999999979</v>
      </c>
      <c r="CP294" s="58">
        <f t="shared" ref="CP294" si="1835">CI294/W294</f>
        <v>2.6653583855253973E-2</v>
      </c>
    </row>
    <row r="295" spans="1:94" x14ac:dyDescent="0.2">
      <c r="A295" s="30">
        <v>46305</v>
      </c>
      <c r="B295" s="32" t="s">
        <v>67</v>
      </c>
      <c r="C295" s="32" t="s">
        <v>852</v>
      </c>
      <c r="D295" s="32" t="s">
        <v>65</v>
      </c>
      <c r="E295" s="33">
        <v>4.0999999999999996</v>
      </c>
      <c r="F295" s="33" t="s">
        <v>59</v>
      </c>
      <c r="G295" s="33" t="s">
        <v>60</v>
      </c>
      <c r="H295" s="32" t="s">
        <v>73</v>
      </c>
      <c r="I295" s="32">
        <v>7</v>
      </c>
      <c r="J295" s="32">
        <v>1</v>
      </c>
      <c r="K295" s="40" t="s">
        <v>106</v>
      </c>
      <c r="L295" s="33">
        <v>2.5</v>
      </c>
      <c r="M295" s="35" t="s">
        <v>853</v>
      </c>
      <c r="N295" s="32" t="s">
        <v>4</v>
      </c>
      <c r="R295" s="33">
        <v>1.8</v>
      </c>
      <c r="S295" s="32">
        <v>2</v>
      </c>
      <c r="T295" s="33" t="str">
        <f t="shared" si="1751"/>
        <v>0.00</v>
      </c>
      <c r="U295" s="33">
        <f t="shared" ref="U295" si="1836">-$L295+T295</f>
        <v>-2.5</v>
      </c>
      <c r="V295" s="25">
        <f t="shared" ref="V295" si="1837">V294+U295</f>
        <v>43.509999999999948</v>
      </c>
      <c r="W295" s="25">
        <f t="shared" ref="W295" si="1838">L295+W294</f>
        <v>721</v>
      </c>
      <c r="X295" s="36">
        <f t="shared" ref="X295" si="1839">SUM(V295/W295)</f>
        <v>6.0346740638002702E-2</v>
      </c>
      <c r="Y295" s="26">
        <f t="shared" ref="Y295" si="1840">V295/100</f>
        <v>0.43509999999999949</v>
      </c>
      <c r="Z295" s="27">
        <f t="shared" ref="Z295" si="1841">V295*100</f>
        <v>4350.9999999999945</v>
      </c>
      <c r="AA295" s="32" t="s">
        <v>61</v>
      </c>
      <c r="AE295" s="33">
        <f t="shared" ref="AE295" si="1842">MAX(AS295, AH295, BK295)</f>
        <v>1.88</v>
      </c>
      <c r="AH295" s="33">
        <v>1.88</v>
      </c>
      <c r="AR295" s="32" t="s">
        <v>48</v>
      </c>
      <c r="BG295" s="33">
        <f t="shared" si="1741"/>
        <v>2.1999999999999993</v>
      </c>
      <c r="BH295" s="33">
        <f t="shared" si="1742"/>
        <v>1.8096000000000001</v>
      </c>
      <c r="BK295" s="33">
        <v>1.8</v>
      </c>
      <c r="BM295" s="32">
        <v>170</v>
      </c>
      <c r="BN295" s="32">
        <v>72</v>
      </c>
      <c r="BO295" s="44">
        <f t="shared" si="1766"/>
        <v>0.42352941176470588</v>
      </c>
      <c r="BP295" s="33">
        <f t="shared" si="1767"/>
        <v>4.5</v>
      </c>
      <c r="BT295" s="32" t="s">
        <v>854</v>
      </c>
      <c r="BU295" s="32" t="s">
        <v>246</v>
      </c>
      <c r="BV295" s="32" t="s">
        <v>855</v>
      </c>
      <c r="BZ295" s="33" t="str">
        <f t="shared" si="1758"/>
        <v>0.00</v>
      </c>
      <c r="CA295" s="33">
        <f t="shared" ref="CA295" si="1843">-$L295+BZ295</f>
        <v>-2.5</v>
      </c>
      <c r="CB295" s="33">
        <f t="shared" ref="CB295" si="1844">CB294+CA295</f>
        <v>35.359999999999978</v>
      </c>
      <c r="CC295" s="58">
        <f t="shared" ref="CC295" si="1845">CB295/W295</f>
        <v>4.9042995839112313E-2</v>
      </c>
      <c r="CD295" s="32" t="str">
        <f t="shared" si="1453"/>
        <v>0.00</v>
      </c>
      <c r="CE295" s="33">
        <f t="shared" ref="CE295" si="1846">-$L295+CD295</f>
        <v>-2.5</v>
      </c>
      <c r="CF295" s="33">
        <f t="shared" ref="CF295" si="1847">CF294+CE295</f>
        <v>25.139999999999965</v>
      </c>
      <c r="CG295" s="33" t="str">
        <f t="shared" si="1759"/>
        <v>0.00</v>
      </c>
      <c r="CH295" s="33">
        <f t="shared" ref="CH295" si="1848">CM295</f>
        <v>0</v>
      </c>
      <c r="CI295" s="33">
        <f t="shared" ref="CI295" si="1849">CI294+CH295</f>
        <v>19.150599999999979</v>
      </c>
      <c r="CP295" s="58">
        <f t="shared" ref="CP295" si="1850">CI295/W295</f>
        <v>2.656116504854366E-2</v>
      </c>
    </row>
    <row r="296" spans="1:94" x14ac:dyDescent="0.2">
      <c r="A296" s="30">
        <v>46305</v>
      </c>
      <c r="B296" s="32" t="s">
        <v>67</v>
      </c>
      <c r="C296" s="32" t="s">
        <v>852</v>
      </c>
      <c r="D296" s="32" t="s">
        <v>65</v>
      </c>
      <c r="E296" s="33">
        <v>6.16</v>
      </c>
      <c r="F296" s="33" t="s">
        <v>59</v>
      </c>
      <c r="G296" s="33" t="s">
        <v>60</v>
      </c>
      <c r="H296" s="32" t="s">
        <v>84</v>
      </c>
      <c r="I296" s="32">
        <v>9</v>
      </c>
      <c r="J296" s="32">
        <v>3</v>
      </c>
      <c r="K296" s="34" t="s">
        <v>859</v>
      </c>
      <c r="L296" s="33">
        <v>2.5</v>
      </c>
      <c r="M296" s="35" t="s">
        <v>856</v>
      </c>
      <c r="N296" s="32" t="s">
        <v>4</v>
      </c>
      <c r="R296" s="33">
        <v>3.6</v>
      </c>
      <c r="S296" s="32">
        <v>3</v>
      </c>
      <c r="T296" s="33" t="str">
        <f t="shared" si="1751"/>
        <v>0.00</v>
      </c>
      <c r="U296" s="33">
        <f t="shared" ref="U296" si="1851">-$L296+T296</f>
        <v>-2.5</v>
      </c>
      <c r="V296" s="25">
        <f t="shared" ref="V296" si="1852">V295+U296</f>
        <v>41.009999999999948</v>
      </c>
      <c r="W296" s="25">
        <f t="shared" ref="W296" si="1853">L296+W295</f>
        <v>723.5</v>
      </c>
      <c r="X296" s="36">
        <f t="shared" ref="X296" si="1854">SUM(V296/W296)</f>
        <v>5.6682791983413888E-2</v>
      </c>
      <c r="Y296" s="26">
        <f t="shared" ref="Y296" si="1855">V296/100</f>
        <v>0.41009999999999946</v>
      </c>
      <c r="Z296" s="27">
        <f t="shared" ref="Z296" si="1856">V296*100</f>
        <v>4100.9999999999945</v>
      </c>
      <c r="AA296" s="32" t="s">
        <v>61</v>
      </c>
      <c r="AE296" s="33">
        <f t="shared" ref="AE296" si="1857">MAX(AS296, AH296, BK296)</f>
        <v>4.7</v>
      </c>
      <c r="AH296" s="33">
        <v>4.7</v>
      </c>
      <c r="AR296" s="32" t="s">
        <v>50</v>
      </c>
      <c r="BG296" s="33">
        <f t="shared" si="1741"/>
        <v>9.25</v>
      </c>
      <c r="BH296" s="33">
        <f t="shared" si="1742"/>
        <v>4.4039999999999999</v>
      </c>
      <c r="BK296" s="33">
        <v>3.8</v>
      </c>
      <c r="BM296" s="32">
        <v>171</v>
      </c>
      <c r="BN296" s="32">
        <v>72</v>
      </c>
      <c r="BO296" s="44">
        <f t="shared" si="1766"/>
        <v>0.42105263157894735</v>
      </c>
      <c r="BP296" s="33">
        <f t="shared" si="1767"/>
        <v>9</v>
      </c>
      <c r="BT296" s="32" t="s">
        <v>857</v>
      </c>
      <c r="BU296" s="32" t="s">
        <v>243</v>
      </c>
      <c r="BV296" s="32" t="s">
        <v>858</v>
      </c>
      <c r="BZ296" s="33" t="str">
        <f t="shared" si="1758"/>
        <v>0.00</v>
      </c>
      <c r="CA296" s="33">
        <f t="shared" ref="CA296:CA300" si="1858">-$L296+BZ296</f>
        <v>-2.5</v>
      </c>
      <c r="CB296" s="33">
        <f t="shared" ref="CB296" si="1859">CB295+CA296</f>
        <v>32.859999999999978</v>
      </c>
      <c r="CC296" s="58">
        <f t="shared" ref="CC296" si="1860">CB296/W296</f>
        <v>4.5418106427090502E-2</v>
      </c>
      <c r="CD296" s="32" t="str">
        <f t="shared" si="1453"/>
        <v>0.00</v>
      </c>
      <c r="CE296" s="33">
        <f t="shared" ref="CE296" si="1861">-$L296+CD296</f>
        <v>-2.5</v>
      </c>
      <c r="CF296" s="33">
        <f t="shared" ref="CF296" si="1862">CF295+CE296</f>
        <v>22.639999999999965</v>
      </c>
      <c r="CG296" s="33" t="str">
        <f t="shared" si="1759"/>
        <v>0.00</v>
      </c>
      <c r="CH296" s="33">
        <f t="shared" ref="CH296" si="1863">CM296</f>
        <v>0</v>
      </c>
      <c r="CI296" s="33">
        <f t="shared" ref="CI296" si="1864">CI295+CH296</f>
        <v>19.150599999999979</v>
      </c>
      <c r="CP296" s="58">
        <f t="shared" ref="CP296" si="1865">CI296/W296</f>
        <v>2.6469384934346897E-2</v>
      </c>
    </row>
    <row r="297" spans="1:94" x14ac:dyDescent="0.2">
      <c r="A297" s="30">
        <v>46312</v>
      </c>
      <c r="B297" s="32" t="s">
        <v>67</v>
      </c>
      <c r="C297" s="32" t="s">
        <v>860</v>
      </c>
      <c r="D297" s="32" t="s">
        <v>65</v>
      </c>
      <c r="E297" s="33">
        <v>2.5</v>
      </c>
      <c r="F297" s="33" t="s">
        <v>59</v>
      </c>
      <c r="G297" s="33" t="s">
        <v>60</v>
      </c>
      <c r="H297" s="32" t="s">
        <v>69</v>
      </c>
      <c r="I297" s="32">
        <v>5</v>
      </c>
      <c r="J297" s="32">
        <v>2</v>
      </c>
      <c r="K297" s="41" t="s">
        <v>719</v>
      </c>
      <c r="L297" s="33">
        <v>1.3</v>
      </c>
      <c r="M297" s="35" t="s">
        <v>862</v>
      </c>
      <c r="N297" s="32" t="s">
        <v>4</v>
      </c>
      <c r="R297" s="33">
        <v>6.5</v>
      </c>
      <c r="S297" s="32">
        <v>4</v>
      </c>
      <c r="T297" s="33" t="str">
        <f t="shared" si="1751"/>
        <v>0.00</v>
      </c>
      <c r="U297" s="33">
        <f t="shared" ref="U297:U298" si="1866">-$L297+T297</f>
        <v>-1.3</v>
      </c>
      <c r="V297" s="25">
        <f t="shared" ref="V297:V298" si="1867">V296+U297</f>
        <v>39.709999999999951</v>
      </c>
      <c r="W297" s="25">
        <f t="shared" ref="W297:W298" si="1868">L297+W296</f>
        <v>724.8</v>
      </c>
      <c r="X297" s="36">
        <f t="shared" ref="X297:X298" si="1869">SUM(V297/W297)</f>
        <v>5.478752759381892E-2</v>
      </c>
      <c r="Y297" s="26">
        <f t="shared" ref="Y297:Y298" si="1870">V297/100</f>
        <v>0.39709999999999951</v>
      </c>
      <c r="Z297" s="27">
        <f t="shared" ref="Z297:Z298" si="1871">V297*100</f>
        <v>3970.999999999995</v>
      </c>
      <c r="AA297" s="32" t="s">
        <v>61</v>
      </c>
      <c r="AE297" s="33">
        <f t="shared" ref="AE297:AE298" si="1872">MAX(AS297, AH297, BK297)</f>
        <v>6.5</v>
      </c>
      <c r="AH297" s="33">
        <v>6.34</v>
      </c>
      <c r="AR297" s="32" t="s">
        <v>50</v>
      </c>
      <c r="BG297" s="33">
        <f t="shared" si="1741"/>
        <v>6.9420000000000011</v>
      </c>
      <c r="BH297" s="33">
        <f t="shared" si="1742"/>
        <v>5.9127999999999998</v>
      </c>
      <c r="BK297" s="33">
        <v>6.5</v>
      </c>
      <c r="BM297" s="32">
        <v>172</v>
      </c>
      <c r="BN297" s="32">
        <v>72</v>
      </c>
      <c r="BO297" s="44">
        <f t="shared" si="1766"/>
        <v>0.41860465116279072</v>
      </c>
      <c r="BP297" s="33">
        <f t="shared" si="1767"/>
        <v>8.4500000000000011</v>
      </c>
      <c r="BT297" s="32" t="s">
        <v>864</v>
      </c>
      <c r="BV297" s="32" t="s">
        <v>760</v>
      </c>
      <c r="BZ297" s="32" t="str">
        <f t="shared" si="1758"/>
        <v>0.00</v>
      </c>
      <c r="CA297" s="33">
        <f t="shared" si="1858"/>
        <v>-1.3</v>
      </c>
      <c r="CB297" s="33">
        <f t="shared" ref="CB297:CB298" si="1873">CB296+CA297</f>
        <v>31.559999999999977</v>
      </c>
      <c r="CC297" s="58">
        <f t="shared" ref="CC297:CC298" si="1874">CB297/W297</f>
        <v>4.3543046357615862E-2</v>
      </c>
      <c r="CD297" s="32" t="str">
        <f t="shared" si="1453"/>
        <v>0.00</v>
      </c>
      <c r="CE297" s="33">
        <f t="shared" ref="CE297:CE298" si="1875">-$L297+CD297</f>
        <v>-1.3</v>
      </c>
      <c r="CF297" s="33">
        <f t="shared" ref="CF297:CF298" si="1876">CF296+CE297</f>
        <v>21.339999999999964</v>
      </c>
      <c r="CG297" s="33" t="str">
        <f t="shared" si="1759"/>
        <v>0.00</v>
      </c>
      <c r="CH297" s="33">
        <f t="shared" ref="CH297:CH298" si="1877">CM297</f>
        <v>0</v>
      </c>
      <c r="CI297" s="33">
        <f t="shared" ref="CI297:CI298" si="1878">CI296+CH297</f>
        <v>19.150599999999979</v>
      </c>
      <c r="CP297" s="58">
        <f t="shared" ref="CP297:CP298" si="1879">CI297/W297</f>
        <v>2.6421909492273705E-2</v>
      </c>
    </row>
    <row r="298" spans="1:94" x14ac:dyDescent="0.2">
      <c r="A298" s="30">
        <v>46312</v>
      </c>
      <c r="B298" s="32" t="s">
        <v>67</v>
      </c>
      <c r="C298" s="32" t="s">
        <v>860</v>
      </c>
      <c r="D298" s="32" t="s">
        <v>65</v>
      </c>
      <c r="E298" s="33">
        <v>2.5</v>
      </c>
      <c r="F298" s="33" t="s">
        <v>59</v>
      </c>
      <c r="G298" s="33" t="s">
        <v>60</v>
      </c>
      <c r="H298" s="32" t="s">
        <v>69</v>
      </c>
      <c r="I298" s="32">
        <v>5</v>
      </c>
      <c r="J298" s="32">
        <v>10</v>
      </c>
      <c r="K298" s="34" t="s">
        <v>861</v>
      </c>
      <c r="L298" s="33">
        <v>1.2</v>
      </c>
      <c r="M298" s="35" t="s">
        <v>863</v>
      </c>
      <c r="N298" s="32" t="s">
        <v>4</v>
      </c>
      <c r="R298" s="33">
        <v>4.8</v>
      </c>
      <c r="S298" s="32">
        <v>3</v>
      </c>
      <c r="T298" s="33" t="str">
        <f t="shared" si="1751"/>
        <v>0.00</v>
      </c>
      <c r="U298" s="33">
        <f t="shared" si="1866"/>
        <v>-1.2</v>
      </c>
      <c r="V298" s="25">
        <f t="shared" si="1867"/>
        <v>38.509999999999948</v>
      </c>
      <c r="W298" s="25">
        <f t="shared" si="1868"/>
        <v>726</v>
      </c>
      <c r="X298" s="36">
        <f t="shared" si="1869"/>
        <v>5.3044077134986156E-2</v>
      </c>
      <c r="Y298" s="26">
        <f t="shared" si="1870"/>
        <v>0.3850999999999995</v>
      </c>
      <c r="Z298" s="27">
        <f t="shared" si="1871"/>
        <v>3850.999999999995</v>
      </c>
      <c r="AA298" s="32" t="s">
        <v>61</v>
      </c>
      <c r="AE298" s="33">
        <f t="shared" si="1872"/>
        <v>4.75</v>
      </c>
      <c r="AH298" s="33">
        <v>4.75</v>
      </c>
      <c r="AR298" s="32" t="s">
        <v>50</v>
      </c>
      <c r="BG298" s="33">
        <f t="shared" si="1741"/>
        <v>4.5</v>
      </c>
      <c r="BH298" s="33">
        <f t="shared" si="1742"/>
        <v>4.45</v>
      </c>
      <c r="BK298" s="33">
        <v>4.7</v>
      </c>
      <c r="BM298" s="32">
        <v>172</v>
      </c>
      <c r="BN298" s="32">
        <v>72</v>
      </c>
      <c r="BO298" s="44">
        <f t="shared" si="1766"/>
        <v>0.41860465116279072</v>
      </c>
      <c r="BP298" s="33">
        <f t="shared" si="1767"/>
        <v>5.76</v>
      </c>
      <c r="BT298" s="32" t="s">
        <v>864</v>
      </c>
      <c r="BV298" s="32" t="s">
        <v>760</v>
      </c>
      <c r="BZ298" s="32" t="str">
        <f t="shared" si="1758"/>
        <v>0.00</v>
      </c>
      <c r="CA298" s="33">
        <f t="shared" si="1858"/>
        <v>-1.2</v>
      </c>
      <c r="CB298" s="33">
        <f t="shared" si="1873"/>
        <v>30.359999999999978</v>
      </c>
      <c r="CC298" s="58">
        <f t="shared" si="1874"/>
        <v>4.1818181818181789E-2</v>
      </c>
      <c r="CD298" s="32" t="str">
        <f t="shared" si="1453"/>
        <v>0.00</v>
      </c>
      <c r="CE298" s="33">
        <f t="shared" si="1875"/>
        <v>-1.2</v>
      </c>
      <c r="CF298" s="33">
        <f t="shared" si="1876"/>
        <v>20.139999999999965</v>
      </c>
      <c r="CG298" s="33" t="str">
        <f t="shared" si="1759"/>
        <v>0.00</v>
      </c>
      <c r="CH298" s="33">
        <f t="shared" si="1877"/>
        <v>0</v>
      </c>
      <c r="CI298" s="33">
        <f t="shared" si="1878"/>
        <v>19.150599999999979</v>
      </c>
      <c r="CP298" s="58">
        <f t="shared" si="1879"/>
        <v>2.6378236914600523E-2</v>
      </c>
    </row>
    <row r="299" spans="1:94" x14ac:dyDescent="0.2">
      <c r="A299" s="30">
        <v>46312</v>
      </c>
      <c r="B299" s="32" t="s">
        <v>67</v>
      </c>
      <c r="C299" s="32" t="s">
        <v>865</v>
      </c>
      <c r="D299" s="32" t="s">
        <v>65</v>
      </c>
      <c r="E299" s="32">
        <v>3.25</v>
      </c>
      <c r="F299" s="33" t="s">
        <v>59</v>
      </c>
      <c r="G299" s="33" t="s">
        <v>60</v>
      </c>
      <c r="H299" s="32" t="s">
        <v>69</v>
      </c>
      <c r="I299" s="32">
        <v>6</v>
      </c>
      <c r="J299" s="32">
        <v>15</v>
      </c>
      <c r="K299" s="40" t="s">
        <v>806</v>
      </c>
      <c r="L299" s="33">
        <v>1.5</v>
      </c>
      <c r="M299" s="35" t="s">
        <v>866</v>
      </c>
      <c r="N299" s="32" t="s">
        <v>4</v>
      </c>
      <c r="R299" s="33">
        <v>5.5</v>
      </c>
      <c r="S299" s="32">
        <v>2</v>
      </c>
      <c r="T299" s="33" t="str">
        <f t="shared" si="1751"/>
        <v>0.00</v>
      </c>
      <c r="U299" s="33">
        <f t="shared" ref="U299:U300" si="1880">-$L299+T299</f>
        <v>-1.5</v>
      </c>
      <c r="V299" s="25">
        <f t="shared" ref="V299:V300" si="1881">V298+U299</f>
        <v>37.009999999999948</v>
      </c>
      <c r="W299" s="25">
        <f t="shared" ref="W299:W300" si="1882">L299+W298</f>
        <v>727.5</v>
      </c>
      <c r="X299" s="36">
        <f t="shared" ref="X299:X300" si="1883">SUM(V299/W299)</f>
        <v>5.0872852233676907E-2</v>
      </c>
      <c r="Y299" s="26">
        <f t="shared" ref="Y299:Y300" si="1884">V299/100</f>
        <v>0.37009999999999948</v>
      </c>
      <c r="Z299" s="27">
        <f t="shared" ref="Z299:Z300" si="1885">V299*100</f>
        <v>3700.999999999995</v>
      </c>
      <c r="AA299" s="32" t="s">
        <v>61</v>
      </c>
      <c r="AE299" s="33">
        <f t="shared" ref="AE299:AE300" si="1886">MAX(AS299, AH299, BK299)</f>
        <v>6.6</v>
      </c>
      <c r="AH299" s="33">
        <v>6.6</v>
      </c>
      <c r="AR299" s="32" t="s">
        <v>50</v>
      </c>
      <c r="BG299" s="33">
        <f t="shared" si="1741"/>
        <v>8.3999999999999986</v>
      </c>
      <c r="BH299" s="33">
        <f t="shared" si="1742"/>
        <v>6.1520000000000001</v>
      </c>
      <c r="BK299" s="33">
        <v>5.5</v>
      </c>
      <c r="BM299" s="32">
        <v>173</v>
      </c>
      <c r="BN299" s="32">
        <v>72</v>
      </c>
      <c r="BO299" s="44">
        <f t="shared" si="1766"/>
        <v>0.41618497109826591</v>
      </c>
      <c r="BP299" s="33">
        <f t="shared" si="1767"/>
        <v>8.25</v>
      </c>
      <c r="BT299" s="32" t="s">
        <v>870</v>
      </c>
      <c r="BV299" s="32" t="s">
        <v>760</v>
      </c>
      <c r="BZ299" s="32" t="str">
        <f t="shared" si="1758"/>
        <v>0.00</v>
      </c>
      <c r="CA299" s="33">
        <f t="shared" si="1858"/>
        <v>-1.5</v>
      </c>
      <c r="CB299" s="33">
        <f t="shared" ref="CB299:CB300" si="1887">CB298+CA299</f>
        <v>28.859999999999978</v>
      </c>
      <c r="CC299" s="58">
        <f t="shared" ref="CC299:CC300" si="1888">CB299/W299</f>
        <v>3.9670103092783474E-2</v>
      </c>
      <c r="CD299" s="32" t="str">
        <f t="shared" si="1453"/>
        <v>0.00</v>
      </c>
      <c r="CE299" s="33">
        <f t="shared" ref="CE299:CE300" si="1889">-$L299+CD299</f>
        <v>-1.5</v>
      </c>
      <c r="CF299" s="33">
        <f t="shared" ref="CF299:CF300" si="1890">CF298+CE299</f>
        <v>18.639999999999965</v>
      </c>
      <c r="CG299" s="33" t="str">
        <f t="shared" si="1759"/>
        <v>0.00</v>
      </c>
      <c r="CH299" s="33">
        <f t="shared" ref="CH299:CH300" si="1891">CM299</f>
        <v>0</v>
      </c>
      <c r="CI299" s="33">
        <f t="shared" ref="CI299:CI300" si="1892">CI298+CH299</f>
        <v>19.150599999999979</v>
      </c>
      <c r="CP299" s="58">
        <f t="shared" ref="CP299:CP300" si="1893">CI299/W299</f>
        <v>2.6323848797250832E-2</v>
      </c>
    </row>
    <row r="300" spans="1:94" x14ac:dyDescent="0.2">
      <c r="A300" s="30">
        <v>46312</v>
      </c>
      <c r="B300" s="32" t="s">
        <v>67</v>
      </c>
      <c r="C300" s="32" t="s">
        <v>865</v>
      </c>
      <c r="D300" s="32" t="s">
        <v>65</v>
      </c>
      <c r="E300" s="32">
        <v>3.25</v>
      </c>
      <c r="F300" s="33" t="s">
        <v>59</v>
      </c>
      <c r="G300" s="33" t="s">
        <v>60</v>
      </c>
      <c r="H300" s="32" t="s">
        <v>69</v>
      </c>
      <c r="I300" s="32">
        <v>6</v>
      </c>
      <c r="J300" s="32">
        <v>15</v>
      </c>
      <c r="K300" s="39" t="s">
        <v>806</v>
      </c>
      <c r="L300" s="33">
        <v>1</v>
      </c>
      <c r="M300" s="35" t="s">
        <v>866</v>
      </c>
      <c r="N300" s="32" t="s">
        <v>5</v>
      </c>
      <c r="R300" s="33">
        <v>2.25</v>
      </c>
      <c r="S300" s="32">
        <v>2</v>
      </c>
      <c r="T300" s="33">
        <f t="shared" si="1751"/>
        <v>2.25</v>
      </c>
      <c r="U300" s="33">
        <f t="shared" si="1880"/>
        <v>1.25</v>
      </c>
      <c r="V300" s="25">
        <f t="shared" si="1881"/>
        <v>38.259999999999948</v>
      </c>
      <c r="W300" s="25">
        <f t="shared" si="1882"/>
        <v>728.5</v>
      </c>
      <c r="X300" s="36">
        <f t="shared" si="1883"/>
        <v>5.2518874399450854E-2</v>
      </c>
      <c r="Y300" s="26">
        <f t="shared" si="1884"/>
        <v>0.3825999999999995</v>
      </c>
      <c r="Z300" s="27">
        <f t="shared" si="1885"/>
        <v>3825.999999999995</v>
      </c>
      <c r="AA300" s="32" t="s">
        <v>63</v>
      </c>
      <c r="AE300" s="33">
        <f t="shared" si="1886"/>
        <v>2.2799999999999998</v>
      </c>
      <c r="AH300" s="33">
        <v>2.2799999999999998</v>
      </c>
      <c r="AR300" s="32" t="s">
        <v>57</v>
      </c>
      <c r="AS300" s="33">
        <v>2.25</v>
      </c>
      <c r="BG300" s="33">
        <f t="shared" si="1741"/>
        <v>1.2799999999999998</v>
      </c>
      <c r="BH300" s="33">
        <f t="shared" si="1742"/>
        <v>2.1776</v>
      </c>
      <c r="BK300" s="33">
        <v>1.9</v>
      </c>
      <c r="BM300" s="32">
        <v>173</v>
      </c>
      <c r="BN300" s="32">
        <v>73</v>
      </c>
      <c r="BO300" s="44">
        <f t="shared" si="1766"/>
        <v>0.42196531791907516</v>
      </c>
      <c r="BP300" s="33">
        <f t="shared" si="1767"/>
        <v>2.25</v>
      </c>
      <c r="BT300" s="32" t="s">
        <v>870</v>
      </c>
      <c r="BV300" s="32" t="s">
        <v>760</v>
      </c>
      <c r="BZ300" s="33">
        <f t="shared" si="1758"/>
        <v>1.9</v>
      </c>
      <c r="CA300" s="33">
        <f t="shared" si="1858"/>
        <v>0.89999999999999991</v>
      </c>
      <c r="CB300" s="33">
        <f t="shared" si="1887"/>
        <v>29.759999999999977</v>
      </c>
      <c r="CC300" s="58">
        <f t="shared" si="1888"/>
        <v>4.0851063829787204E-2</v>
      </c>
      <c r="CD300" s="32">
        <f t="shared" si="1453"/>
        <v>2.1800000000000002</v>
      </c>
      <c r="CE300" s="33">
        <f t="shared" si="1889"/>
        <v>1.1800000000000002</v>
      </c>
      <c r="CF300" s="33">
        <f t="shared" si="1890"/>
        <v>19.819999999999965</v>
      </c>
      <c r="CG300" s="33">
        <f t="shared" si="1759"/>
        <v>2.1800000000000002</v>
      </c>
      <c r="CH300" s="33">
        <f t="shared" si="1891"/>
        <v>0</v>
      </c>
      <c r="CI300" s="33">
        <f t="shared" si="1892"/>
        <v>19.150599999999979</v>
      </c>
      <c r="CP300" s="58">
        <f t="shared" si="1893"/>
        <v>2.6287714481811914E-2</v>
      </c>
    </row>
    <row r="301" spans="1:94" x14ac:dyDescent="0.2">
      <c r="A301" s="30">
        <v>46312</v>
      </c>
      <c r="B301" s="32" t="s">
        <v>67</v>
      </c>
      <c r="C301" s="32" t="s">
        <v>867</v>
      </c>
      <c r="D301" s="32" t="s">
        <v>65</v>
      </c>
      <c r="E301" s="32">
        <v>8.02</v>
      </c>
      <c r="F301" s="33" t="s">
        <v>59</v>
      </c>
      <c r="G301" s="33" t="s">
        <v>60</v>
      </c>
      <c r="H301" s="32" t="s">
        <v>77</v>
      </c>
      <c r="I301" s="32">
        <v>9</v>
      </c>
      <c r="J301" s="32">
        <v>3</v>
      </c>
      <c r="K301" s="39" t="s">
        <v>868</v>
      </c>
      <c r="L301" s="33">
        <v>2.5</v>
      </c>
      <c r="M301" s="35" t="s">
        <v>869</v>
      </c>
      <c r="N301" s="32" t="s">
        <v>4</v>
      </c>
      <c r="R301" s="33">
        <v>2.15</v>
      </c>
      <c r="S301" s="32">
        <v>1</v>
      </c>
      <c r="T301" s="33">
        <f t="shared" si="1751"/>
        <v>5.38</v>
      </c>
      <c r="U301" s="33">
        <f t="shared" ref="U301" si="1894">-$L301+T301</f>
        <v>2.88</v>
      </c>
      <c r="V301" s="25">
        <f t="shared" ref="V301" si="1895">V300+U301</f>
        <v>41.139999999999951</v>
      </c>
      <c r="W301" s="25">
        <f t="shared" ref="W301" si="1896">L301+W300</f>
        <v>731</v>
      </c>
      <c r="X301" s="36">
        <f t="shared" ref="X301" si="1897">SUM(V301/W301)</f>
        <v>5.6279069767441792E-2</v>
      </c>
      <c r="Y301" s="26">
        <f t="shared" ref="Y301" si="1898">V301/100</f>
        <v>0.41139999999999949</v>
      </c>
      <c r="Z301" s="27">
        <f t="shared" ref="Z301" si="1899">V301*100</f>
        <v>4113.9999999999955</v>
      </c>
      <c r="AA301" s="32" t="s">
        <v>63</v>
      </c>
      <c r="AE301" s="33">
        <f t="shared" ref="AE301" si="1900">MAX(AS301, AH301, BK301)</f>
        <v>2.98</v>
      </c>
      <c r="AH301" s="33">
        <v>2.98</v>
      </c>
      <c r="AR301" s="32" t="s">
        <v>57</v>
      </c>
      <c r="AS301" s="33">
        <v>2.15</v>
      </c>
      <c r="BG301" s="33">
        <f t="shared" si="1741"/>
        <v>4.95</v>
      </c>
      <c r="BH301" s="33">
        <f t="shared" si="1742"/>
        <v>2.8216000000000001</v>
      </c>
      <c r="BK301" s="33">
        <v>2.4</v>
      </c>
      <c r="BM301" s="32">
        <v>174</v>
      </c>
      <c r="BN301" s="32">
        <v>74</v>
      </c>
      <c r="BO301" s="44">
        <f t="shared" si="1766"/>
        <v>0.42528735632183906</v>
      </c>
      <c r="BP301" s="33">
        <f t="shared" si="1767"/>
        <v>5.375</v>
      </c>
      <c r="BZ301" s="33">
        <f t="shared" si="1758"/>
        <v>6</v>
      </c>
      <c r="CA301" s="33">
        <f t="shared" ref="CA301:CA302" si="1901">-$L301+BZ301</f>
        <v>3.5</v>
      </c>
      <c r="CB301" s="33">
        <f t="shared" ref="CB301" si="1902">CB300+CA301</f>
        <v>33.259999999999977</v>
      </c>
      <c r="CC301" s="58">
        <f t="shared" ref="CC301" si="1903">CB301/W301</f>
        <v>4.5499316005471926E-2</v>
      </c>
      <c r="CD301" s="32">
        <f t="shared" si="1453"/>
        <v>7.05</v>
      </c>
      <c r="CE301" s="33">
        <f t="shared" ref="CE301" si="1904">-$L301+CD301</f>
        <v>4.55</v>
      </c>
      <c r="CF301" s="33">
        <f t="shared" ref="CF301" si="1905">CF300+CE301</f>
        <v>24.369999999999965</v>
      </c>
      <c r="CG301" s="33">
        <f t="shared" si="1759"/>
        <v>7.05</v>
      </c>
      <c r="CH301" s="33">
        <f t="shared" ref="CH301" si="1906">CM301</f>
        <v>0</v>
      </c>
      <c r="CI301" s="33">
        <f t="shared" ref="CI301" si="1907">CI300+CH301</f>
        <v>19.150599999999979</v>
      </c>
      <c r="CP301" s="58">
        <f t="shared" ref="CP301" si="1908">CI301/W301</f>
        <v>2.6197811217510233E-2</v>
      </c>
    </row>
    <row r="302" spans="1:94" x14ac:dyDescent="0.2">
      <c r="A302" s="30">
        <v>46319</v>
      </c>
      <c r="B302" s="32" t="s">
        <v>67</v>
      </c>
      <c r="C302" s="32" t="s">
        <v>871</v>
      </c>
      <c r="D302" s="32" t="s">
        <v>65</v>
      </c>
      <c r="E302" s="33">
        <v>4</v>
      </c>
      <c r="F302" s="33" t="s">
        <v>59</v>
      </c>
      <c r="G302" s="33" t="s">
        <v>60</v>
      </c>
      <c r="H302" s="32" t="s">
        <v>69</v>
      </c>
      <c r="I302" s="32">
        <v>7</v>
      </c>
      <c r="J302" s="32">
        <v>9</v>
      </c>
      <c r="K302" s="39" t="s">
        <v>872</v>
      </c>
      <c r="L302" s="33">
        <v>2.5</v>
      </c>
      <c r="M302" s="35" t="s">
        <v>873</v>
      </c>
      <c r="N302" s="32" t="s">
        <v>4</v>
      </c>
      <c r="R302" s="33">
        <v>4.4000000000000004</v>
      </c>
      <c r="S302" s="32">
        <v>1</v>
      </c>
      <c r="T302" s="33">
        <f t="shared" si="1751"/>
        <v>11</v>
      </c>
      <c r="U302" s="33">
        <f t="shared" ref="U302" si="1909">-$L302+T302</f>
        <v>8.5</v>
      </c>
      <c r="V302" s="25">
        <f t="shared" ref="V302" si="1910">V301+U302</f>
        <v>49.639999999999951</v>
      </c>
      <c r="W302" s="25">
        <f t="shared" ref="W302" si="1911">L302+W301</f>
        <v>733.5</v>
      </c>
      <c r="X302" s="36">
        <f t="shared" ref="X302" si="1912">SUM(V302/W302)</f>
        <v>6.767552828902515E-2</v>
      </c>
      <c r="Y302" s="26">
        <f t="shared" ref="Y302" si="1913">V302/100</f>
        <v>0.49639999999999951</v>
      </c>
      <c r="Z302" s="27">
        <f t="shared" ref="Z302" si="1914">V302*100</f>
        <v>4963.9999999999955</v>
      </c>
      <c r="AA302" s="32" t="s">
        <v>63</v>
      </c>
      <c r="AE302" s="33">
        <f t="shared" ref="AE302" si="1915">MAX(AS302, AH302, BK302)</f>
        <v>3.89</v>
      </c>
      <c r="AH302" s="33">
        <v>3.89</v>
      </c>
      <c r="AR302" s="32" t="s">
        <v>50</v>
      </c>
      <c r="BG302" s="33">
        <f t="shared" si="1741"/>
        <v>7.2249999999999996</v>
      </c>
      <c r="BH302" s="33">
        <f t="shared" si="1742"/>
        <v>3.6588000000000003</v>
      </c>
      <c r="BK302" s="33">
        <v>3.8</v>
      </c>
      <c r="BM302" s="32">
        <v>174</v>
      </c>
      <c r="BN302" s="32">
        <v>75</v>
      </c>
      <c r="BO302" s="44">
        <f t="shared" ref="BO302:BO306" si="1916">BN302/BM302</f>
        <v>0.43103448275862066</v>
      </c>
      <c r="BP302" s="33">
        <f t="shared" si="1767"/>
        <v>11</v>
      </c>
      <c r="BZ302" s="33">
        <f t="shared" si="1758"/>
        <v>9.5</v>
      </c>
      <c r="CA302" s="33">
        <f t="shared" si="1901"/>
        <v>7</v>
      </c>
      <c r="CB302" s="33">
        <f t="shared" ref="CB302" si="1917">CB301+CA302</f>
        <v>40.259999999999977</v>
      </c>
      <c r="CC302" s="58">
        <f t="shared" ref="CC302" si="1918">CB302/W302</f>
        <v>5.4887525562372155E-2</v>
      </c>
      <c r="CD302" s="32">
        <f t="shared" si="1453"/>
        <v>9.15</v>
      </c>
      <c r="CE302" s="33">
        <f t="shared" ref="CE302" si="1919">-$L302+CD302</f>
        <v>6.65</v>
      </c>
      <c r="CF302" s="33">
        <f t="shared" ref="CF302" si="1920">CF301+CE302</f>
        <v>31.019999999999968</v>
      </c>
      <c r="CG302" s="33">
        <f t="shared" si="1759"/>
        <v>9.15</v>
      </c>
      <c r="CH302" s="33">
        <f t="shared" ref="CH302" si="1921">CM302</f>
        <v>0</v>
      </c>
      <c r="CI302" s="33">
        <f t="shared" ref="CI302" si="1922">CI301+CH302</f>
        <v>19.150599999999979</v>
      </c>
      <c r="CP302" s="58">
        <f t="shared" ref="CP302" si="1923">CI302/W302</f>
        <v>2.6108520790729353E-2</v>
      </c>
    </row>
    <row r="303" spans="1:94" x14ac:dyDescent="0.2">
      <c r="A303" s="30">
        <v>46326</v>
      </c>
      <c r="B303" s="32" t="s">
        <v>67</v>
      </c>
      <c r="C303" s="32" t="s">
        <v>329</v>
      </c>
      <c r="D303" s="32" t="s">
        <v>65</v>
      </c>
      <c r="E303" s="33">
        <v>12.2</v>
      </c>
      <c r="F303" s="33" t="s">
        <v>59</v>
      </c>
      <c r="G303" s="33" t="s">
        <v>60</v>
      </c>
      <c r="H303" s="32" t="s">
        <v>70</v>
      </c>
      <c r="I303" s="32">
        <v>1</v>
      </c>
      <c r="J303" s="32">
        <v>2</v>
      </c>
      <c r="K303" s="40" t="s">
        <v>874</v>
      </c>
      <c r="L303" s="33">
        <v>3.5</v>
      </c>
      <c r="M303" s="35" t="s">
        <v>875</v>
      </c>
      <c r="N303" s="32" t="s">
        <v>4</v>
      </c>
      <c r="R303" s="33">
        <v>3</v>
      </c>
      <c r="S303" s="32">
        <v>2</v>
      </c>
      <c r="T303" s="33" t="str">
        <f t="shared" si="1751"/>
        <v>0.00</v>
      </c>
      <c r="U303" s="33">
        <f t="shared" ref="U303:U304" si="1924">-$L303+T303</f>
        <v>-3.5</v>
      </c>
      <c r="V303" s="25">
        <f t="shared" ref="V303:V304" si="1925">V302+U303</f>
        <v>46.139999999999951</v>
      </c>
      <c r="W303" s="25">
        <f t="shared" ref="W303:W304" si="1926">L303+W302</f>
        <v>737</v>
      </c>
      <c r="X303" s="36">
        <f t="shared" ref="X303:X304" si="1927">SUM(V303/W303)</f>
        <v>6.2605156037991785E-2</v>
      </c>
      <c r="Y303" s="26">
        <f t="shared" ref="Y303:Y304" si="1928">V303/100</f>
        <v>0.46139999999999953</v>
      </c>
      <c r="Z303" s="27">
        <f t="shared" ref="Z303:Z304" si="1929">V303*100</f>
        <v>4613.9999999999955</v>
      </c>
      <c r="AA303" s="32" t="s">
        <v>61</v>
      </c>
      <c r="AE303" s="33">
        <f t="shared" ref="AE303:AE304" si="1930">MAX(AS303, AH303, BK303)</f>
        <v>3.42</v>
      </c>
      <c r="AH303" s="33">
        <v>3.42</v>
      </c>
      <c r="AR303" s="32" t="s">
        <v>50</v>
      </c>
      <c r="BG303" s="33">
        <f t="shared" si="1741"/>
        <v>8.4699999999999989</v>
      </c>
      <c r="BH303" s="33">
        <f t="shared" si="1742"/>
        <v>3.2263999999999999</v>
      </c>
      <c r="BK303" s="33">
        <v>2.9</v>
      </c>
      <c r="BM303" s="32">
        <v>175</v>
      </c>
      <c r="BN303" s="32">
        <v>75</v>
      </c>
      <c r="BO303" s="44">
        <f t="shared" si="1916"/>
        <v>0.42857142857142855</v>
      </c>
      <c r="BP303" s="33">
        <f t="shared" si="1767"/>
        <v>10.5</v>
      </c>
      <c r="BT303" s="32" t="s">
        <v>568</v>
      </c>
      <c r="BU303" s="32" t="s">
        <v>243</v>
      </c>
      <c r="BV303" s="32" t="s">
        <v>734</v>
      </c>
      <c r="BZ303" s="33" t="str">
        <f t="shared" si="1758"/>
        <v>0.00</v>
      </c>
      <c r="CA303" s="33">
        <f t="shared" ref="CA303:CA306" si="1931">-$L303+BZ303</f>
        <v>-3.5</v>
      </c>
      <c r="CB303" s="33">
        <f t="shared" ref="CB303:CB304" si="1932">CB302+CA303</f>
        <v>36.759999999999977</v>
      </c>
      <c r="CC303" s="58">
        <f t="shared" ref="CC303:CC304" si="1933">CB303/W303</f>
        <v>4.9877883310719101E-2</v>
      </c>
      <c r="CD303" s="32" t="str">
        <f t="shared" si="1453"/>
        <v>0.00</v>
      </c>
      <c r="CE303" s="33">
        <f t="shared" ref="CE303:CE306" si="1934">-$L303+CD303</f>
        <v>-3.5</v>
      </c>
      <c r="CF303" s="33">
        <f t="shared" ref="CF303:CF304" si="1935">CF302+CE303</f>
        <v>27.519999999999968</v>
      </c>
      <c r="CG303" s="33" t="str">
        <f t="shared" si="1759"/>
        <v>0.00</v>
      </c>
      <c r="CH303" s="33">
        <f t="shared" ref="CH303:CH304" si="1936">CM303</f>
        <v>0</v>
      </c>
      <c r="CI303" s="33">
        <f t="shared" ref="CI303:CI304" si="1937">CI302+CH303</f>
        <v>19.150599999999979</v>
      </c>
      <c r="CP303" s="58">
        <f t="shared" ref="CP303:CP304" si="1938">CI303/W303</f>
        <v>2.5984531886024394E-2</v>
      </c>
    </row>
    <row r="304" spans="1:94" x14ac:dyDescent="0.2">
      <c r="A304" s="30">
        <v>46326</v>
      </c>
      <c r="B304" s="32" t="s">
        <v>67</v>
      </c>
      <c r="C304" s="32" t="s">
        <v>329</v>
      </c>
      <c r="D304" s="32" t="s">
        <v>65</v>
      </c>
      <c r="E304" s="33">
        <v>12.2</v>
      </c>
      <c r="F304" s="33" t="s">
        <v>59</v>
      </c>
      <c r="G304" s="33" t="s">
        <v>60</v>
      </c>
      <c r="H304" s="32" t="s">
        <v>70</v>
      </c>
      <c r="I304" s="32">
        <v>1</v>
      </c>
      <c r="J304" s="32">
        <v>9</v>
      </c>
      <c r="K304" s="34" t="s">
        <v>876</v>
      </c>
      <c r="L304" s="33">
        <v>1.5</v>
      </c>
      <c r="M304" s="35" t="s">
        <v>875</v>
      </c>
      <c r="N304" s="32" t="s">
        <v>4</v>
      </c>
      <c r="R304" s="33">
        <v>6</v>
      </c>
      <c r="S304" s="32">
        <v>3</v>
      </c>
      <c r="T304" s="33" t="str">
        <f t="shared" si="1751"/>
        <v>0.00</v>
      </c>
      <c r="U304" s="33">
        <f t="shared" si="1924"/>
        <v>-1.5</v>
      </c>
      <c r="V304" s="25">
        <f t="shared" si="1925"/>
        <v>44.639999999999951</v>
      </c>
      <c r="W304" s="25">
        <f t="shared" si="1926"/>
        <v>738.5</v>
      </c>
      <c r="X304" s="36">
        <f t="shared" si="1927"/>
        <v>6.044685172647251E-2</v>
      </c>
      <c r="Y304" s="26">
        <f t="shared" si="1928"/>
        <v>0.44639999999999952</v>
      </c>
      <c r="Z304" s="27">
        <f t="shared" si="1929"/>
        <v>4463.9999999999955</v>
      </c>
      <c r="AA304" s="32" t="s">
        <v>61</v>
      </c>
      <c r="AE304" s="33">
        <f t="shared" si="1930"/>
        <v>6.4</v>
      </c>
      <c r="AH304" s="33">
        <v>5.2</v>
      </c>
      <c r="AR304" s="32" t="s">
        <v>50</v>
      </c>
      <c r="BG304" s="33">
        <f t="shared" si="1741"/>
        <v>6.3000000000000007</v>
      </c>
      <c r="BH304" s="33">
        <f t="shared" si="1742"/>
        <v>4.8640000000000008</v>
      </c>
      <c r="BK304" s="33">
        <v>6.4</v>
      </c>
      <c r="BM304" s="32">
        <v>175</v>
      </c>
      <c r="BN304" s="32">
        <v>75</v>
      </c>
      <c r="BO304" s="44">
        <f t="shared" si="1916"/>
        <v>0.42857142857142855</v>
      </c>
      <c r="BP304" s="33">
        <f t="shared" si="1767"/>
        <v>9</v>
      </c>
      <c r="BT304" s="32" t="s">
        <v>568</v>
      </c>
      <c r="BU304" s="32" t="s">
        <v>243</v>
      </c>
      <c r="BV304" s="32" t="s">
        <v>734</v>
      </c>
      <c r="BZ304" s="33" t="str">
        <f t="shared" si="1758"/>
        <v>0.00</v>
      </c>
      <c r="CA304" s="33">
        <f t="shared" si="1931"/>
        <v>-1.5</v>
      </c>
      <c r="CB304" s="33">
        <f t="shared" si="1932"/>
        <v>35.259999999999977</v>
      </c>
      <c r="CC304" s="58">
        <f t="shared" si="1933"/>
        <v>4.7745429925524684E-2</v>
      </c>
      <c r="CD304" s="32" t="str">
        <f t="shared" si="1453"/>
        <v>0.00</v>
      </c>
      <c r="CE304" s="33">
        <f t="shared" si="1934"/>
        <v>-1.5</v>
      </c>
      <c r="CF304" s="33">
        <f t="shared" si="1935"/>
        <v>26.019999999999968</v>
      </c>
      <c r="CG304" s="33" t="str">
        <f t="shared" si="1759"/>
        <v>0.00</v>
      </c>
      <c r="CH304" s="33">
        <f t="shared" si="1936"/>
        <v>0</v>
      </c>
      <c r="CI304" s="33">
        <f t="shared" si="1937"/>
        <v>19.150599999999979</v>
      </c>
      <c r="CP304" s="58">
        <f t="shared" si="1938"/>
        <v>2.5931753554502342E-2</v>
      </c>
    </row>
    <row r="305" spans="1:94" x14ac:dyDescent="0.2">
      <c r="A305" s="30">
        <v>46326</v>
      </c>
      <c r="B305" s="32" t="s">
        <v>67</v>
      </c>
      <c r="C305" s="32" t="s">
        <v>877</v>
      </c>
      <c r="D305" s="32" t="s">
        <v>65</v>
      </c>
      <c r="E305" s="33">
        <v>4.2</v>
      </c>
      <c r="F305" s="33" t="s">
        <v>59</v>
      </c>
      <c r="G305" s="33" t="s">
        <v>60</v>
      </c>
      <c r="H305" s="32" t="s">
        <v>70</v>
      </c>
      <c r="I305" s="32">
        <v>7</v>
      </c>
      <c r="J305" s="32">
        <v>7</v>
      </c>
      <c r="K305" s="32" t="s">
        <v>878</v>
      </c>
      <c r="L305" s="33">
        <v>1.2</v>
      </c>
      <c r="M305" s="35" t="s">
        <v>879</v>
      </c>
      <c r="N305" s="32" t="s">
        <v>4</v>
      </c>
      <c r="R305" s="33">
        <v>13</v>
      </c>
      <c r="S305" s="32" t="s">
        <v>62</v>
      </c>
      <c r="T305" s="33" t="str">
        <f t="shared" si="1751"/>
        <v>0.00</v>
      </c>
      <c r="U305" s="33">
        <f t="shared" ref="U305:U306" si="1939">-$L305+T305</f>
        <v>-1.2</v>
      </c>
      <c r="V305" s="25">
        <f t="shared" ref="V305:V306" si="1940">V304+U305</f>
        <v>43.439999999999948</v>
      </c>
      <c r="W305" s="25">
        <f t="shared" ref="W305:W306" si="1941">L305+W304</f>
        <v>739.7</v>
      </c>
      <c r="X305" s="36">
        <f t="shared" ref="X305:X306" si="1942">SUM(V305/W305)</f>
        <v>5.8726510747600304E-2</v>
      </c>
      <c r="Y305" s="26">
        <f t="shared" ref="Y305:Y306" si="1943">V305/100</f>
        <v>0.43439999999999945</v>
      </c>
      <c r="Z305" s="27">
        <f t="shared" ref="Z305:Z306" si="1944">V305*100</f>
        <v>4343.9999999999945</v>
      </c>
      <c r="AA305" s="32" t="s">
        <v>61</v>
      </c>
      <c r="AE305" s="33">
        <f t="shared" ref="AE305:AE306" si="1945">MAX(AS305, AH305, BK305)</f>
        <v>15</v>
      </c>
      <c r="AH305" s="33">
        <v>15</v>
      </c>
      <c r="AR305" s="32" t="s">
        <v>50</v>
      </c>
      <c r="BG305" s="33">
        <f t="shared" si="1741"/>
        <v>16.8</v>
      </c>
      <c r="BH305" s="33">
        <f t="shared" si="1742"/>
        <v>13.88</v>
      </c>
      <c r="BK305" s="33">
        <v>13.7</v>
      </c>
      <c r="BM305" s="32">
        <v>176</v>
      </c>
      <c r="BN305" s="32">
        <v>75</v>
      </c>
      <c r="BO305" s="44">
        <f t="shared" ref="BO305:BO306" si="1946">BN305/BM305</f>
        <v>0.42613636363636365</v>
      </c>
      <c r="BP305" s="33">
        <f t="shared" ref="BP305:BP306" si="1947">L305*R305</f>
        <v>15.6</v>
      </c>
      <c r="BZ305" s="33" t="str">
        <f t="shared" si="1758"/>
        <v>0.00</v>
      </c>
      <c r="CA305" s="33">
        <f t="shared" ref="CA305:CA306" si="1948">-$L305+BZ305</f>
        <v>-1.2</v>
      </c>
      <c r="CB305" s="33">
        <f t="shared" ref="CB305:CB306" si="1949">CB304+CA305</f>
        <v>34.059999999999974</v>
      </c>
      <c r="CC305" s="58">
        <f t="shared" ref="CC305:CC306" si="1950">CB305/W305</f>
        <v>4.6045694200351456E-2</v>
      </c>
      <c r="CD305" s="32" t="str">
        <f t="shared" si="1453"/>
        <v>0.00</v>
      </c>
      <c r="CE305" s="33">
        <f t="shared" ref="CE305:CE306" si="1951">-$L305+CD305</f>
        <v>-1.2</v>
      </c>
      <c r="CF305" s="33">
        <f t="shared" ref="CF305:CF306" si="1952">CF304+CE305</f>
        <v>24.819999999999968</v>
      </c>
      <c r="CG305" s="33" t="str">
        <f t="shared" si="1759"/>
        <v>0.00</v>
      </c>
      <c r="CH305" s="33">
        <f t="shared" ref="CH305:CH306" si="1953">CM305</f>
        <v>0</v>
      </c>
      <c r="CI305" s="33">
        <f t="shared" ref="CI305:CI306" si="1954">CI304+CH305</f>
        <v>19.150599999999979</v>
      </c>
      <c r="CP305" s="58">
        <f t="shared" ref="CP305:CP306" si="1955">CI305/W305</f>
        <v>2.5889685007435416E-2</v>
      </c>
    </row>
    <row r="306" spans="1:94" x14ac:dyDescent="0.2">
      <c r="A306" s="30">
        <v>46326</v>
      </c>
      <c r="B306" s="32" t="s">
        <v>67</v>
      </c>
      <c r="C306" s="32" t="s">
        <v>877</v>
      </c>
      <c r="D306" s="32" t="s">
        <v>65</v>
      </c>
      <c r="E306" s="33">
        <v>4.2</v>
      </c>
      <c r="F306" s="33" t="s">
        <v>59</v>
      </c>
      <c r="G306" s="33" t="s">
        <v>60</v>
      </c>
      <c r="H306" s="32" t="s">
        <v>70</v>
      </c>
      <c r="I306" s="32">
        <v>7</v>
      </c>
      <c r="J306" s="32">
        <v>7</v>
      </c>
      <c r="K306" s="32" t="s">
        <v>878</v>
      </c>
      <c r="L306" s="33">
        <v>1.3</v>
      </c>
      <c r="M306" s="35" t="s">
        <v>879</v>
      </c>
      <c r="N306" s="32" t="s">
        <v>5</v>
      </c>
      <c r="R306" s="33">
        <v>4</v>
      </c>
      <c r="S306" s="32" t="s">
        <v>62</v>
      </c>
      <c r="T306" s="33" t="str">
        <f t="shared" si="1751"/>
        <v>0.00</v>
      </c>
      <c r="U306" s="33">
        <f t="shared" si="1939"/>
        <v>-1.3</v>
      </c>
      <c r="V306" s="25">
        <f t="shared" si="1940"/>
        <v>42.139999999999951</v>
      </c>
      <c r="W306" s="25">
        <f t="shared" si="1941"/>
        <v>741</v>
      </c>
      <c r="X306" s="36">
        <f t="shared" si="1942"/>
        <v>5.6869095816464169E-2</v>
      </c>
      <c r="Y306" s="26">
        <f t="shared" si="1943"/>
        <v>0.4213999999999995</v>
      </c>
      <c r="Z306" s="27">
        <f t="shared" si="1944"/>
        <v>4213.9999999999955</v>
      </c>
      <c r="AA306" s="32" t="s">
        <v>61</v>
      </c>
      <c r="AE306" s="33">
        <f t="shared" si="1945"/>
        <v>5.2</v>
      </c>
      <c r="AH306" s="33">
        <v>4.2</v>
      </c>
      <c r="AR306" s="32" t="s">
        <v>57</v>
      </c>
      <c r="AS306" s="33">
        <v>4</v>
      </c>
      <c r="BG306" s="33">
        <f t="shared" si="1741"/>
        <v>4.160000000000001</v>
      </c>
      <c r="BH306" s="33">
        <f t="shared" si="1742"/>
        <v>3.9440000000000004</v>
      </c>
      <c r="BK306" s="33">
        <v>5.2</v>
      </c>
      <c r="BM306" s="32">
        <v>176</v>
      </c>
      <c r="BN306" s="32">
        <v>75</v>
      </c>
      <c r="BO306" s="44">
        <f t="shared" si="1946"/>
        <v>0.42613636363636365</v>
      </c>
      <c r="BP306" s="33">
        <f t="shared" si="1947"/>
        <v>5.2</v>
      </c>
      <c r="BZ306" s="33" t="str">
        <f t="shared" si="1758"/>
        <v>0.00</v>
      </c>
      <c r="CA306" s="33">
        <f t="shared" si="1948"/>
        <v>-1.3</v>
      </c>
      <c r="CB306" s="33">
        <f t="shared" si="1949"/>
        <v>32.759999999999977</v>
      </c>
      <c r="CC306" s="58">
        <f t="shared" si="1950"/>
        <v>4.4210526315789443E-2</v>
      </c>
      <c r="CD306" s="32" t="str">
        <f t="shared" si="1453"/>
        <v>0.00</v>
      </c>
      <c r="CE306" s="33">
        <f t="shared" si="1951"/>
        <v>-1.3</v>
      </c>
      <c r="CF306" s="33">
        <f t="shared" si="1952"/>
        <v>23.519999999999968</v>
      </c>
      <c r="CG306" s="33" t="str">
        <f t="shared" si="1759"/>
        <v>0.00</v>
      </c>
      <c r="CH306" s="33">
        <f t="shared" si="1953"/>
        <v>0</v>
      </c>
      <c r="CI306" s="33">
        <f t="shared" si="1954"/>
        <v>19.150599999999979</v>
      </c>
      <c r="CP306" s="58">
        <f t="shared" si="1955"/>
        <v>2.5844264507422374E-2</v>
      </c>
    </row>
  </sheetData>
  <autoFilter ref="A2:BK256" xr:uid="{00000000-0009-0000-0000-000000000000}">
    <sortState xmlns:xlrd2="http://schemas.microsoft.com/office/spreadsheetml/2017/richdata2" ref="A2:BK3">
      <sortCondition ref="A2"/>
    </sortState>
  </autoFilter>
  <mergeCells count="5">
    <mergeCell ref="T1:Z1"/>
    <mergeCell ref="AB1:AC1"/>
    <mergeCell ref="AD1:AJ1"/>
    <mergeCell ref="AK1:AN1"/>
    <mergeCell ref="CD1:CF1"/>
  </mergeCells>
  <phoneticPr fontId="6"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 INPUT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2023-01-03T15:20:05Z</dcterms:created>
  <dcterms:modified xsi:type="dcterms:W3CDTF">2026-10-31T05:48:50Z</dcterms:modified>
  <cp:category/>
  <cp:contentStatus/>
</cp:coreProperties>
</file>